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7400" windowHeight="7290" tabRatio="901" activeTab="2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calcPr calcId="145621"/>
</workbook>
</file>

<file path=xl/calcChain.xml><?xml version="1.0" encoding="utf-8"?>
<calcChain xmlns="http://schemas.openxmlformats.org/spreadsheetml/2006/main">
  <c r="C54" i="2" l="1"/>
  <c r="E51" i="2" l="1"/>
  <c r="G51" i="2"/>
  <c r="E35" i="2"/>
  <c r="E37" i="2"/>
  <c r="G37" i="2"/>
  <c r="G43" i="2"/>
  <c r="E43" i="2"/>
  <c r="E45" i="2"/>
  <c r="G26" i="2" l="1"/>
  <c r="G35" i="2" l="1"/>
  <c r="G14" i="2"/>
  <c r="E14" i="2"/>
  <c r="D47" i="2"/>
  <c r="F46" i="2"/>
  <c r="D46" i="2"/>
  <c r="B38" i="2"/>
  <c r="B47" i="2" l="1"/>
  <c r="G46" i="2"/>
  <c r="E46" i="2"/>
  <c r="E8" i="2"/>
  <c r="H9" i="3"/>
  <c r="F45" i="2" l="1"/>
  <c r="D45" i="2"/>
  <c r="B8" i="2"/>
  <c r="D8" i="2" l="1"/>
  <c r="D24" i="2"/>
  <c r="E24" i="2"/>
  <c r="E38" i="2"/>
  <c r="E34" i="2"/>
  <c r="F8" i="2"/>
  <c r="F24" i="2"/>
  <c r="G8" i="2"/>
  <c r="G24" i="2"/>
  <c r="G38" i="2"/>
  <c r="G34" i="2"/>
  <c r="C8" i="2"/>
  <c r="C24" i="2"/>
  <c r="B24" i="2"/>
  <c r="F38" i="2"/>
  <c r="D38" i="2"/>
  <c r="C38" i="2"/>
  <c r="C34" i="2"/>
  <c r="G47" i="2"/>
  <c r="F47" i="2"/>
  <c r="E47" i="2"/>
  <c r="D52" i="2"/>
  <c r="D34" i="2"/>
  <c r="F34" i="2"/>
  <c r="B34" i="2"/>
  <c r="B52" i="2" l="1"/>
  <c r="G52" i="2"/>
  <c r="E52" i="2"/>
  <c r="E54" i="2" s="1"/>
  <c r="F52" i="2"/>
  <c r="G54" i="2" l="1"/>
</calcChain>
</file>

<file path=xl/sharedStrings.xml><?xml version="1.0" encoding="utf-8"?>
<sst xmlns="http://schemas.openxmlformats.org/spreadsheetml/2006/main" count="346" uniqueCount="246">
  <si>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</si>
  <si>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</si>
  <si>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</si>
  <si>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</si>
  <si>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</si>
  <si>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</si>
  <si>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</si>
  <si>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</si>
  <si>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</si>
  <si>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</si>
  <si>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</si>
  <si>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</si>
  <si>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</si>
  <si>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</si>
  <si>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</si>
  <si>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</si>
  <si>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</si>
  <si>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</si>
  <si>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</si>
  <si>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</si>
  <si>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</si>
  <si>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</si>
  <si>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</si>
  <si>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Городские поселения</t>
  </si>
  <si>
    <t>…..</t>
  </si>
  <si>
    <t>Итого</t>
  </si>
  <si>
    <t>Сельские поселения</t>
  </si>
  <si>
    <t>Всего</t>
  </si>
  <si>
    <t>Исполнитель ____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</si>
  <si>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</si>
  <si>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</si>
  <si>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</si>
  <si>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</si>
  <si>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</si>
  <si>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</si>
  <si>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</si>
  <si>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</si>
  <si>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</si>
  <si>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</si>
  <si>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</si>
  <si>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</si>
  <si>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</si>
  <si>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</si>
  <si>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</si>
  <si>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Таблица 3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</si>
  <si>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</si>
  <si>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</si>
  <si>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</si>
  <si>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</si>
  <si>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</si>
  <si>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</si>
  <si>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</si>
  <si>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</si>
  <si>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</si>
  <si>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</si>
  <si>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</si>
  <si>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</si>
  <si>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</si>
  <si>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</si>
  <si>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</si>
  <si>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</si>
  <si>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</si>
  <si>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</si>
  <si>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</si>
  <si>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</si>
  <si>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</si>
  <si>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</si>
  <si>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</si>
  <si>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</si>
  <si>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</si>
  <si>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</si>
  <si>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</si>
  <si>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</si>
  <si>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</si>
  <si>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</si>
  <si>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</si>
  <si>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</si>
  <si>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</si>
  <si>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</si>
  <si>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</si>
  <si>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</si>
  <si>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</si>
  <si>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</si>
  <si>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</si>
  <si>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</si>
  <si>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</si>
  <si>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</si>
  <si>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</si>
  <si>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</si>
  <si>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</si>
  <si>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</si>
  <si>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</si>
  <si>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</si>
  <si>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Таблица 4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</si>
  <si>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</si>
  <si>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</si>
  <si>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</si>
  <si>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</si>
  <si>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</si>
  <si>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</si>
  <si>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</si>
  <si>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</si>
  <si>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</si>
  <si>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</si>
  <si>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</si>
  <si>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</si>
  <si>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</si>
  <si>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</si>
  <si>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</si>
  <si>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</si>
  <si>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</si>
  <si>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Таблица 5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</si>
  <si>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</si>
  <si>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</si>
  <si>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</si>
  <si>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</si>
  <si>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</si>
  <si>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</si>
  <si>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</si>
  <si>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Таблица 6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</si>
  <si>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</si>
  <si>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</si>
  <si>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</si>
  <si>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</si>
  <si>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х</t>
  </si>
  <si>
    <t>Таблица 7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</si>
  <si>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</si>
  <si>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</si>
  <si>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</si>
  <si>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</si>
  <si>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итого</t>
  </si>
  <si>
    <t>Таблица 8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</si>
  <si>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</si>
  <si>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</si>
  <si>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</si>
  <si>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</si>
  <si>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</si>
  <si>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</si>
  <si>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</si>
  <si>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</si>
  <si>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Кооперативная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</si>
  <si>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</si>
  <si>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</si>
  <si>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</si>
  <si>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</si>
  <si>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</si>
  <si>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</si>
  <si>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</si>
  <si>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-кафе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</si>
  <si>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</si>
  <si>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</si>
  <si>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</si>
  <si>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</si>
  <si>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</si>
  <si>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</si>
  <si>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</si>
  <si>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</si>
  <si>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</si>
  <si>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</si>
  <si>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</si>
  <si>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</si>
  <si>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</si>
  <si>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</si>
  <si>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</si>
  <si>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</si>
  <si>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</si>
  <si>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</si>
  <si>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Наименование муниципального образования         I уровня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</si>
  <si>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</si>
  <si>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</si>
  <si>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</si>
  <si>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</si>
  <si>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</si>
  <si>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</si>
  <si>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</si>
  <si>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</si>
  <si>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</si>
  <si>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</si>
  <si>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</si>
  <si>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</si>
  <si>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</si>
  <si>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</si>
  <si>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</si>
  <si>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..</t>
  </si>
  <si>
    <t>…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</si>
  <si>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</si>
  <si>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</si>
  <si>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</si>
  <si>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</si>
  <si>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t>Например,  магазины "Пятерочка",  "Великолукские колбасы", "Связной", "Первая помощь" и т.д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</si>
  <si>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</si>
  <si>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</si>
  <si>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</si>
  <si>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</si>
  <si>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</si>
  <si>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</si>
  <si>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</si>
  <si>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</si>
  <si>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</si>
  <si>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r>
      <t xml:space="preserve">Кол-во населенных пунктов, которые  обслуживаются </t>
    </r>
    <r>
      <rPr>
        <b/>
        <sz val="10"/>
        <color indexed="8"/>
        <rFont val="Times New Roman"/>
        <family val="1"/>
        <charset val="204"/>
      </rPr>
      <t>только автолавками</t>
    </r>
    <r>
      <rPr>
        <sz val="10"/>
        <color indexed="8"/>
        <rFont val="Times New Roman"/>
        <family val="1"/>
        <charset val="204"/>
      </rPr>
      <t xml:space="preserve"> </t>
    </r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</si>
  <si>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</si>
  <si>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</si>
  <si>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</si>
  <si>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</si>
  <si>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r>
      <t xml:space="preserve">Населенные пункты, в которых имеются  </t>
    </r>
    <r>
      <rPr>
        <b/>
        <sz val="10"/>
        <color indexed="8"/>
        <rFont val="Times New Roman"/>
        <family val="1"/>
        <charset val="204"/>
      </rPr>
      <t>торговые объекты</t>
    </r>
    <r>
      <rPr>
        <sz val="10"/>
        <color indexed="8"/>
        <rFont val="Times New Roman"/>
        <family val="1"/>
        <charset val="204"/>
      </rPr>
      <t xml:space="preserve"> </t>
    </r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</si>
  <si>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</si>
  <si>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</si>
  <si>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</si>
  <si>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Вознесенское городское поселение</t>
  </si>
  <si>
    <t>8 813 65 42 155</t>
  </si>
  <si>
    <t>Телефон</t>
  </si>
  <si>
    <r>
      <t xml:space="preserve">Иные объекты в т.ч. </t>
    </r>
    <r>
      <rPr>
        <b/>
        <sz val="12"/>
        <color indexed="10"/>
        <rFont val="Times New Roman"/>
        <family val="1"/>
        <charset val="204"/>
      </rPr>
      <t>почта</t>
    </r>
  </si>
  <si>
    <t>Исполнитель</t>
  </si>
  <si>
    <t>Дикси</t>
  </si>
  <si>
    <t>Вознесенское городское посеение</t>
  </si>
  <si>
    <t>-</t>
  </si>
  <si>
    <t>п. Вознесенье, ул. Труда, д. 21</t>
  </si>
  <si>
    <t>МАУК "Вознесенский КСК"</t>
  </si>
  <si>
    <t>Тел. 8 813 65 42 155</t>
  </si>
  <si>
    <t>Тел: 88136542155</t>
  </si>
  <si>
    <t>Тел: 8 813 65 42 155</t>
  </si>
  <si>
    <t>Вознесенское</t>
  </si>
  <si>
    <r>
      <t xml:space="preserve">В целях разработки дислокации </t>
    </r>
    <r>
      <rPr>
        <b/>
        <u/>
        <sz val="12"/>
        <rFont val="Times New Roman"/>
        <family val="1"/>
        <charset val="204"/>
      </rPr>
      <t>субъектом бытового обслуживания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2"/>
        <rFont val="Times New Roman"/>
        <family val="1"/>
        <charset val="204"/>
      </rPr>
      <t>объектами бытового обслуживания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количество бань, прачечных и т.д., принадлежащих субъектам.</t>
    </r>
  </si>
  <si>
    <t>1/80</t>
  </si>
  <si>
    <t>Магнит</t>
  </si>
  <si>
    <t>Предприятия оптовой торговли отсутстуют</t>
  </si>
  <si>
    <t>Торговые центры отсутствуют</t>
  </si>
  <si>
    <t>Подпорожское райпо, ООО "Меркурий", ООО "Маяк"</t>
  </si>
  <si>
    <r>
      <t xml:space="preserve">СВЕДЕНИЯ об </t>
    </r>
    <r>
      <rPr>
        <b/>
        <sz val="10"/>
        <rFont val="Times New Roman"/>
        <family val="1"/>
        <charset val="204"/>
      </rPr>
      <t>объектах</t>
    </r>
    <r>
      <rPr>
        <sz val="10"/>
        <rFont val="Times New Roman"/>
        <family val="1"/>
        <charset val="204"/>
      </rPr>
      <t xml:space="preserve">, осуществляющих деятельность в сфере </t>
    </r>
    <r>
      <rPr>
        <b/>
        <sz val="10"/>
        <rFont val="Times New Roman"/>
        <family val="1"/>
        <charset val="204"/>
      </rPr>
      <t>розничной торговли,</t>
    </r>
    <r>
      <rPr>
        <sz val="10"/>
        <rFont val="Times New Roman"/>
        <family val="1"/>
        <charset val="204"/>
      </rPr>
      <t xml:space="preserve"> на территории Вознесенского городского поселения Подпорожскогого муниципального района (городского округа) Ленинградской области по состоянию на 01.01.2019г.</t>
    </r>
  </si>
  <si>
    <t>Машичев И.И.</t>
  </si>
  <si>
    <r>
      <t xml:space="preserve">ИНФОРМАЦИЯ о хозяйствующих </t>
    </r>
    <r>
      <rPr>
        <b/>
        <sz val="10"/>
        <rFont val="Times New Roman"/>
        <family val="1"/>
        <charset val="204"/>
      </rPr>
      <t>субъектах и принадлежащих им торговых объектах,</t>
    </r>
    <r>
      <rPr>
        <sz val="10"/>
        <rFont val="Times New Roman"/>
        <family val="1"/>
        <charset val="204"/>
      </rPr>
      <t xml:space="preserve"> осуществляющих деятельность в сфере </t>
    </r>
    <r>
      <rPr>
        <b/>
        <sz val="10"/>
        <rFont val="Times New Roman"/>
        <family val="1"/>
        <charset val="204"/>
      </rPr>
      <t>розничной торговли,</t>
    </r>
    <r>
      <rPr>
        <sz val="10"/>
        <rFont val="Times New Roman"/>
        <family val="1"/>
        <charset val="204"/>
      </rPr>
      <t xml:space="preserve"> на территории Вознесенского городского поселения Подпорожского муниципального района Ленинградской области по состоянию на 01.01.2019 года </t>
    </r>
  </si>
  <si>
    <r>
      <t xml:space="preserve">о торговых объектах хозяйствующих субъектов, осуществляющих торговую деятельность </t>
    </r>
    <r>
      <rPr>
        <b/>
        <sz val="12"/>
        <color indexed="8"/>
        <rFont val="Times New Roman"/>
        <family val="1"/>
        <charset val="204"/>
      </rPr>
      <t>(по видам торговых объектов)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"Вознесенское городское поселение Подпорожского муниципального района Ленинградской области" по состоянию на 01.01.2019 г.</t>
    </r>
  </si>
  <si>
    <t>Исп. Машичев И.И.</t>
  </si>
  <si>
    <t>Телефон 8813 65 42155</t>
  </si>
  <si>
    <t>Исполнитель Машичев И.И.</t>
  </si>
  <si>
    <r>
      <t>о хозяйствующих субъектах,</t>
    </r>
    <r>
      <rPr>
        <b/>
        <sz val="12"/>
        <color indexed="8"/>
        <rFont val="Times New Roman"/>
        <family val="1"/>
        <charset val="204"/>
      </rPr>
      <t xml:space="preserve"> осуществляющих поставки товаров</t>
    </r>
    <r>
      <rPr>
        <sz val="12"/>
        <color indexed="8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Вознесенского городского посеения по состоянию на 01.01.2019 г.</t>
    </r>
  </si>
  <si>
    <t>Сведения об автолавках обслуживающих население на территории муниципального образования  "Вознесенское городское поселенеи Подпорожского муниципального района Ленинградской области" по состоянию на 01.01.2019 г.</t>
  </si>
  <si>
    <t>Тел. 8813 65 42155</t>
  </si>
  <si>
    <t>о наличии торговых комплексов и торговых центров, расположенных на территории муниципального образования  "Вознесенское городское поселенеи Подпорожского муниципального района Ленинградской области" по состоянию на 01.01.2019 г.</t>
  </si>
  <si>
    <r>
      <t xml:space="preserve">ИНФОРМАЦИЯ  об </t>
    </r>
    <r>
      <rPr>
        <b/>
        <sz val="12"/>
        <rFont val="Times New Roman"/>
        <family val="1"/>
        <charset val="204"/>
      </rPr>
      <t>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 xml:space="preserve">общественного питания </t>
    </r>
    <r>
      <rPr>
        <sz val="12"/>
        <rFont val="Times New Roman"/>
        <family val="1"/>
        <charset val="204"/>
      </rPr>
      <t>на территории муниципального образования "Вознесенское городское поселенеи Подпорожского муниципального района Ленинградской области" по состоянию на 01.01.2019 г.</t>
    </r>
  </si>
  <si>
    <r>
      <t>ИНФОРМАЦИЯ о</t>
    </r>
    <r>
      <rPr>
        <b/>
        <sz val="12"/>
        <rFont val="Times New Roman"/>
        <family val="1"/>
        <charset val="204"/>
      </rPr>
      <t xml:space="preserve"> субъектах</t>
    </r>
    <r>
      <rPr>
        <sz val="12"/>
        <rFont val="Times New Roman"/>
        <family val="1"/>
        <charset val="204"/>
      </rPr>
      <t xml:space="preserve">, осуществляющих деятельность в сфере </t>
    </r>
    <r>
      <rPr>
        <b/>
        <sz val="12"/>
        <rFont val="Times New Roman"/>
        <family val="1"/>
        <charset val="204"/>
      </rPr>
      <t xml:space="preserve">общественного питания </t>
    </r>
    <r>
      <rPr>
        <sz val="12"/>
        <rFont val="Times New Roman"/>
        <family val="1"/>
        <charset val="204"/>
      </rPr>
      <t>на территории муницпального образования "Вознесенское городское поселенеи Подпорожского муниципального района Ленинградской области" по состоянию на 01.01.2019 г.</t>
    </r>
  </si>
  <si>
    <r>
      <t xml:space="preserve">ИНФОРМАЦИЯ об </t>
    </r>
    <r>
      <rPr>
        <b/>
        <sz val="12"/>
        <rFont val="Times New Roman"/>
        <family val="1"/>
        <charset val="204"/>
      </rPr>
      <t>объектах бытового обслуживания</t>
    </r>
    <r>
      <rPr>
        <sz val="12"/>
        <rFont val="Times New Roman"/>
        <family val="1"/>
        <charset val="204"/>
      </rPr>
      <t>, расположенных на территории муниципального образования "Вознесенское городское поселенеи Подпорожского муниципального района Ленинградской области" по состоянию на 01.01.2019 г.</t>
    </r>
  </si>
  <si>
    <r>
      <t xml:space="preserve">ИНФОРМАЦИЯ о </t>
    </r>
    <r>
      <rPr>
        <b/>
        <sz val="12"/>
        <rFont val="Times New Roman"/>
        <family val="1"/>
        <charset val="204"/>
      </rPr>
      <t>субъектах бытового обслуживания</t>
    </r>
    <r>
      <rPr>
        <sz val="12"/>
        <rFont val="Times New Roman"/>
        <family val="1"/>
        <charset val="204"/>
      </rPr>
      <t>, осуществляющих деятельность  на территории  муниципального образования "Вознесенское городское поселенеи Подпорожского муниципального района Ленинградской области" по состоянию на 01.01.2019 г.</t>
    </r>
  </si>
  <si>
    <t>Информация об объектах, имеющих торговые марки (бренды),  расположенных на территории муницпального образования "Вознесенское городское поселенеи Подпорожского муниципального района Ленинградской области" по состоянию на 01.01.2019 г.</t>
  </si>
  <si>
    <r>
      <t>о</t>
    </r>
    <r>
      <rPr>
        <b/>
        <sz val="12"/>
        <color indexed="8"/>
        <rFont val="Times New Roman"/>
        <family val="1"/>
        <charset val="204"/>
      </rPr>
      <t xml:space="preserve"> ярмарках</t>
    </r>
    <r>
      <rPr>
        <sz val="12"/>
        <color indexed="8"/>
        <rFont val="Times New Roman"/>
        <family val="1"/>
        <charset val="204"/>
      </rPr>
      <t>, проведенных на территории муниципального образования  "Вознесенское городское поселение Подпорожского муниципального района Ленинградской области" в 2019 году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</si>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</sst>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1" xfId="0" applyBorder="1"/>
    <xf numFmtId="0" fontId="1" fillId="0" borderId="0" xfId="0" applyFont="1" applyBorder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2" xfId="0" applyFont="1" applyBorder="1" applyAlignment="1"/>
    <xf numFmtId="0" fontId="8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12" fillId="0" borderId="1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justify"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/>
    </xf>
    <xf numFmtId="49" fontId="6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5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/>
    <xf numFmtId="0" fontId="22" fillId="0" borderId="0" xfId="0" applyFont="1"/>
    <xf numFmtId="0" fontId="24" fillId="0" borderId="1" xfId="0" applyFont="1" applyBorder="1" applyAlignment="1">
      <alignment horizontal="center" vertical="justify" wrapText="1"/>
    </xf>
    <xf numFmtId="0" fontId="2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8" fillId="0" borderId="6" xfId="0" applyFont="1" applyBorder="1"/>
    <xf numFmtId="0" fontId="0" fillId="0" borderId="6" xfId="0" applyFont="1" applyBorder="1"/>
    <xf numFmtId="0" fontId="8" fillId="0" borderId="7" xfId="0" applyFont="1" applyBorder="1"/>
    <xf numFmtId="0" fontId="24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justify" wrapText="1"/>
    </xf>
    <xf numFmtId="0" fontId="6" fillId="0" borderId="2" xfId="0" applyFont="1" applyFill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0" xfId="0" applyFont="1" applyAlignment="1">
      <alignment vertical="distributed" wrapText="1"/>
    </xf>
    <xf numFmtId="0" fontId="3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C30" sqref="C30"/>
    </sheetView>
  </sheetViews>
  <sheetFormatPr defaultRowHeight="15" x14ac:dyDescent="0.25"/>
  <cols>
    <col min="1" max="1" width="13.5703125" customWidth="1"/>
    <col min="3" max="3" width="6.28515625" customWidth="1"/>
    <col min="4" max="5" width="6.7109375" customWidth="1"/>
    <col min="6" max="6" width="8.7109375" customWidth="1"/>
    <col min="7" max="7" width="6.42578125" customWidth="1"/>
    <col min="8" max="8" width="5.42578125" customWidth="1"/>
    <col min="9" max="9" width="6.28515625" customWidth="1"/>
    <col min="10" max="10" width="6.140625" customWidth="1"/>
    <col min="14" max="14" width="5.7109375" customWidth="1"/>
    <col min="15" max="15" width="8.28515625" customWidth="1"/>
    <col min="17" max="17" width="8.7109375" customWidth="1"/>
    <col min="18" max="18" width="6.42578125" customWidth="1"/>
  </cols>
  <sheetData>
    <row r="1" spans="1:18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92" t="s">
        <v>0</v>
      </c>
      <c r="P1" s="92"/>
      <c r="Q1" s="92"/>
      <c r="R1" s="92"/>
    </row>
    <row r="2" spans="1:18" ht="39" customHeight="1" x14ac:dyDescent="0.25">
      <c r="A2" s="93" t="s">
        <v>228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34.15" customHeight="1" x14ac:dyDescent="0.25">
      <c r="A4" s="95" t="s">
        <v>1</v>
      </c>
      <c r="B4" s="95" t="s">
        <v>2</v>
      </c>
      <c r="C4" s="95" t="s">
        <v>3</v>
      </c>
      <c r="D4" s="95"/>
      <c r="E4" s="95"/>
      <c r="F4" s="95"/>
      <c r="G4" s="95"/>
      <c r="H4" s="95"/>
      <c r="I4" s="96" t="s">
        <v>4</v>
      </c>
      <c r="J4" s="97"/>
      <c r="K4" s="97"/>
      <c r="L4" s="97"/>
      <c r="M4" s="98"/>
      <c r="N4" s="96" t="s">
        <v>5</v>
      </c>
      <c r="O4" s="97"/>
      <c r="P4" s="98"/>
      <c r="Q4" s="96" t="s">
        <v>30</v>
      </c>
      <c r="R4" s="98"/>
    </row>
    <row r="5" spans="1:18" ht="14.45" customHeight="1" x14ac:dyDescent="0.25">
      <c r="A5" s="95"/>
      <c r="B5" s="95"/>
      <c r="C5" s="96" t="s">
        <v>6</v>
      </c>
      <c r="D5" s="98"/>
      <c r="E5" s="96" t="s">
        <v>7</v>
      </c>
      <c r="F5" s="98"/>
      <c r="G5" s="99" t="s">
        <v>8</v>
      </c>
      <c r="H5" s="99" t="s">
        <v>9</v>
      </c>
      <c r="I5" s="99" t="s">
        <v>10</v>
      </c>
      <c r="J5" s="101" t="s">
        <v>29</v>
      </c>
      <c r="K5" s="102"/>
      <c r="L5" s="102"/>
      <c r="M5" s="103"/>
      <c r="N5" s="99" t="s">
        <v>15</v>
      </c>
      <c r="O5" s="99" t="s">
        <v>16</v>
      </c>
      <c r="P5" s="104" t="s">
        <v>17</v>
      </c>
      <c r="Q5" s="99" t="s">
        <v>18</v>
      </c>
      <c r="R5" s="99" t="s">
        <v>19</v>
      </c>
    </row>
    <row r="6" spans="1:18" ht="91.15" customHeight="1" x14ac:dyDescent="0.25">
      <c r="A6" s="95"/>
      <c r="B6" s="95"/>
      <c r="C6" s="36" t="s">
        <v>20</v>
      </c>
      <c r="D6" s="36" t="s">
        <v>21</v>
      </c>
      <c r="E6" s="36" t="s">
        <v>20</v>
      </c>
      <c r="F6" s="36" t="s">
        <v>22</v>
      </c>
      <c r="G6" s="100"/>
      <c r="H6" s="100"/>
      <c r="I6" s="100"/>
      <c r="J6" s="37" t="s">
        <v>11</v>
      </c>
      <c r="K6" s="37" t="s">
        <v>12</v>
      </c>
      <c r="L6" s="37" t="s">
        <v>13</v>
      </c>
      <c r="M6" s="37" t="s">
        <v>14</v>
      </c>
      <c r="N6" s="100"/>
      <c r="O6" s="100"/>
      <c r="P6" s="105"/>
      <c r="Q6" s="100"/>
      <c r="R6" s="100"/>
    </row>
    <row r="7" spans="1:1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</row>
    <row r="8" spans="1:18" x14ac:dyDescent="0.25">
      <c r="A8" s="38" t="s">
        <v>23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45" x14ac:dyDescent="0.25">
      <c r="A9" s="9" t="s">
        <v>208</v>
      </c>
      <c r="B9" s="61">
        <v>36</v>
      </c>
      <c r="C9" s="43">
        <v>6</v>
      </c>
      <c r="D9" s="43">
        <v>4</v>
      </c>
      <c r="E9" s="43"/>
      <c r="F9" s="43"/>
      <c r="G9" s="43">
        <v>3</v>
      </c>
      <c r="H9" s="43">
        <f>B9-C9-E9-G9</f>
        <v>27</v>
      </c>
      <c r="I9" s="61">
        <v>29</v>
      </c>
      <c r="J9" s="43">
        <v>4</v>
      </c>
      <c r="K9" s="61">
        <v>14</v>
      </c>
      <c r="L9" s="61">
        <v>9</v>
      </c>
      <c r="M9" s="43">
        <v>2</v>
      </c>
      <c r="N9" s="43">
        <v>3</v>
      </c>
      <c r="O9" s="43">
        <v>3</v>
      </c>
      <c r="P9" s="43">
        <v>2</v>
      </c>
      <c r="Q9" s="43">
        <v>2612.9</v>
      </c>
      <c r="R9" s="44">
        <v>1265.4000000000001</v>
      </c>
    </row>
    <row r="10" spans="1:18" x14ac:dyDescent="0.25">
      <c r="A10" s="39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x14ac:dyDescent="0.25">
      <c r="A12" s="38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x14ac:dyDescent="0.25">
      <c r="A13" s="39" t="s">
        <v>24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x14ac:dyDescent="0.25">
      <c r="A14" s="39" t="s">
        <v>25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x14ac:dyDescent="0.25">
      <c r="A16" s="39" t="s">
        <v>27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5.75" x14ac:dyDescent="0.25">
      <c r="A19" s="2" t="s">
        <v>28</v>
      </c>
      <c r="B19" s="40" t="s">
        <v>229</v>
      </c>
      <c r="C19" s="4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5.75" x14ac:dyDescent="0.25">
      <c r="A20" s="2" t="s">
        <v>210</v>
      </c>
      <c r="B20" s="41" t="s">
        <v>209</v>
      </c>
      <c r="C20" s="4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</sheetData>
  <mergeCells count="19">
    <mergeCell ref="N5:N6"/>
    <mergeCell ref="O5:O6"/>
    <mergeCell ref="P5:P6"/>
    <mergeCell ref="O1:R1"/>
    <mergeCell ref="A2:R2"/>
    <mergeCell ref="A4:A6"/>
    <mergeCell ref="B4:B6"/>
    <mergeCell ref="C4:H4"/>
    <mergeCell ref="I4:M4"/>
    <mergeCell ref="N4:P4"/>
    <mergeCell ref="Q4:R4"/>
    <mergeCell ref="C5:D5"/>
    <mergeCell ref="I5:I6"/>
    <mergeCell ref="E5:F5"/>
    <mergeCell ref="R5:R6"/>
    <mergeCell ref="J5:M5"/>
    <mergeCell ref="G5:G6"/>
    <mergeCell ref="H5:H6"/>
    <mergeCell ref="Q5:Q6"/>
  </mergeCells>
  <phoneticPr fontId="18" type="noConversion"/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9" sqref="E19"/>
    </sheetView>
  </sheetViews>
  <sheetFormatPr defaultRowHeight="15" x14ac:dyDescent="0.25"/>
  <cols>
    <col min="1" max="1" width="19.140625" customWidth="1"/>
    <col min="3" max="3" width="9.5703125" customWidth="1"/>
    <col min="4" max="4" width="17.85546875" customWidth="1"/>
    <col min="5" max="5" width="14.42578125" customWidth="1"/>
    <col min="6" max="6" width="11.140625" customWidth="1"/>
    <col min="7" max="7" width="11.42578125" customWidth="1"/>
    <col min="8" max="8" width="12.28515625" customWidth="1"/>
    <col min="9" max="9" width="18.85546875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148" t="s">
        <v>166</v>
      </c>
      <c r="I1" s="148"/>
    </row>
    <row r="2" spans="1:9" ht="51.6" customHeight="1" x14ac:dyDescent="0.25">
      <c r="A2" s="149" t="s">
        <v>240</v>
      </c>
      <c r="B2" s="149"/>
      <c r="C2" s="149"/>
      <c r="D2" s="149"/>
      <c r="E2" s="149"/>
      <c r="F2" s="149"/>
      <c r="G2" s="149"/>
      <c r="H2" s="149"/>
      <c r="I2" s="149"/>
    </row>
    <row r="3" spans="1:9" ht="45" x14ac:dyDescent="0.25">
      <c r="A3" s="73" t="s">
        <v>158</v>
      </c>
      <c r="B3" s="116" t="s">
        <v>159</v>
      </c>
      <c r="C3" s="116"/>
      <c r="D3" s="116"/>
      <c r="E3" s="116" t="s">
        <v>160</v>
      </c>
      <c r="F3" s="116"/>
      <c r="G3" s="116"/>
      <c r="H3" s="116"/>
      <c r="I3" s="171" t="s">
        <v>161</v>
      </c>
    </row>
    <row r="4" spans="1:9" ht="53.45" customHeight="1" x14ac:dyDescent="0.25">
      <c r="A4" s="74"/>
      <c r="B4" s="66" t="s">
        <v>27</v>
      </c>
      <c r="C4" s="66" t="s">
        <v>162</v>
      </c>
      <c r="D4" s="66" t="s">
        <v>163</v>
      </c>
      <c r="E4" s="66" t="s">
        <v>164</v>
      </c>
      <c r="F4" s="66" t="s">
        <v>7</v>
      </c>
      <c r="G4" s="66" t="s">
        <v>165</v>
      </c>
      <c r="H4" s="66" t="s">
        <v>9</v>
      </c>
      <c r="I4" s="171"/>
    </row>
    <row r="5" spans="1:9" x14ac:dyDescent="0.25">
      <c r="A5" s="67" t="s">
        <v>123</v>
      </c>
      <c r="B5" s="67">
        <v>2</v>
      </c>
      <c r="C5" s="67"/>
      <c r="D5" s="67">
        <v>2</v>
      </c>
      <c r="E5" s="67"/>
      <c r="F5" s="67"/>
      <c r="G5" s="67"/>
      <c r="H5" s="67">
        <v>2</v>
      </c>
      <c r="I5" s="67">
        <v>7</v>
      </c>
    </row>
    <row r="6" spans="1:9" x14ac:dyDescent="0.25">
      <c r="A6" s="71"/>
      <c r="B6" s="71"/>
      <c r="C6" s="71"/>
      <c r="D6" s="71"/>
      <c r="E6" s="71"/>
      <c r="F6" s="71"/>
      <c r="G6" s="71"/>
      <c r="H6" s="71"/>
      <c r="I6" s="71"/>
    </row>
    <row r="7" spans="1:9" x14ac:dyDescent="0.25">
      <c r="A7" s="71"/>
      <c r="B7" s="71"/>
      <c r="C7" s="71"/>
      <c r="D7" s="71"/>
      <c r="E7" s="71"/>
      <c r="F7" s="71"/>
      <c r="G7" s="71"/>
      <c r="H7" s="71"/>
      <c r="I7" s="71"/>
    </row>
    <row r="8" spans="1:9" x14ac:dyDescent="0.25">
      <c r="A8" s="71"/>
      <c r="B8" s="71"/>
      <c r="C8" s="71"/>
      <c r="D8" s="71"/>
      <c r="E8" s="71"/>
      <c r="F8" s="71"/>
      <c r="G8" s="71"/>
      <c r="H8" s="71"/>
      <c r="I8" s="71"/>
    </row>
    <row r="9" spans="1:9" x14ac:dyDescent="0.25">
      <c r="A9" s="83" t="s">
        <v>232</v>
      </c>
      <c r="B9" s="71"/>
      <c r="C9" s="71"/>
      <c r="D9" s="71"/>
      <c r="E9" s="71"/>
      <c r="F9" s="71"/>
      <c r="G9" s="71"/>
      <c r="H9" s="71"/>
      <c r="I9" s="71"/>
    </row>
    <row r="10" spans="1:9" x14ac:dyDescent="0.25">
      <c r="A10" s="85" t="s">
        <v>220</v>
      </c>
      <c r="B10" s="71"/>
      <c r="C10" s="71"/>
      <c r="D10" s="71"/>
      <c r="E10" s="71"/>
      <c r="F10" s="71"/>
      <c r="G10" s="71"/>
      <c r="H10" s="71"/>
      <c r="I10" s="71"/>
    </row>
  </sheetData>
  <mergeCells count="5">
    <mergeCell ref="H1:I1"/>
    <mergeCell ref="A2:I2"/>
    <mergeCell ref="B3:D3"/>
    <mergeCell ref="E3:H3"/>
    <mergeCell ref="I3:I4"/>
  </mergeCells>
  <phoneticPr fontId="18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T4" sqref="T4"/>
    </sheetView>
  </sheetViews>
  <sheetFormatPr defaultRowHeight="15" x14ac:dyDescent="0.25"/>
  <cols>
    <col min="1" max="1" width="3.5703125" style="35" customWidth="1"/>
    <col min="2" max="2" width="13.5703125" style="35" customWidth="1"/>
    <col min="3" max="14" width="9.140625" style="35"/>
    <col min="15" max="15" width="8.140625" style="35" customWidth="1"/>
    <col min="16" max="16384" width="9.140625" style="35"/>
  </cols>
  <sheetData>
    <row r="1" spans="1:16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92" t="s">
        <v>187</v>
      </c>
      <c r="O1" s="92"/>
      <c r="P1" s="92"/>
    </row>
    <row r="2" spans="1:16" ht="33" customHeight="1" x14ac:dyDescent="0.25">
      <c r="A2" s="173" t="s">
        <v>241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x14ac:dyDescent="0.25">
      <c r="A3" s="174" t="s">
        <v>112</v>
      </c>
      <c r="B3" s="175" t="s">
        <v>167</v>
      </c>
      <c r="C3" s="176" t="s">
        <v>168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89.25" x14ac:dyDescent="0.25">
      <c r="A4" s="174"/>
      <c r="B4" s="175"/>
      <c r="C4" s="11" t="s">
        <v>169</v>
      </c>
      <c r="D4" s="11" t="s">
        <v>170</v>
      </c>
      <c r="E4" s="11" t="s">
        <v>171</v>
      </c>
      <c r="F4" s="11" t="s">
        <v>172</v>
      </c>
      <c r="G4" s="11" t="s">
        <v>173</v>
      </c>
      <c r="H4" s="11" t="s">
        <v>174</v>
      </c>
      <c r="I4" s="11" t="s">
        <v>175</v>
      </c>
      <c r="J4" s="11" t="s">
        <v>176</v>
      </c>
      <c r="K4" s="11" t="s">
        <v>177</v>
      </c>
      <c r="L4" s="11" t="s">
        <v>178</v>
      </c>
      <c r="M4" s="11" t="s">
        <v>179</v>
      </c>
      <c r="N4" s="11" t="s">
        <v>180</v>
      </c>
      <c r="O4" s="16" t="s">
        <v>181</v>
      </c>
      <c r="P4" s="16" t="s">
        <v>182</v>
      </c>
    </row>
    <row r="5" spans="1:16" x14ac:dyDescent="0.2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</row>
    <row r="6" spans="1:16" ht="30" x14ac:dyDescent="0.25">
      <c r="A6" s="39"/>
      <c r="B6" s="55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x14ac:dyDescent="0.25">
      <c r="A7" s="39">
        <v>1</v>
      </c>
      <c r="B7" s="39" t="s">
        <v>221</v>
      </c>
      <c r="C7" s="60" t="s">
        <v>223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x14ac:dyDescent="0.25">
      <c r="A8" s="39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x14ac:dyDescent="0.25">
      <c r="A9" s="39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x14ac:dyDescent="0.25">
      <c r="A10" s="39" t="s">
        <v>183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x14ac:dyDescent="0.25">
      <c r="A11" s="39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26.25" x14ac:dyDescent="0.25">
      <c r="A12" s="39"/>
      <c r="B12" s="56" t="s">
        <v>26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x14ac:dyDescent="0.25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39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x14ac:dyDescent="0.25">
      <c r="A15" s="39">
        <v>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57"/>
      <c r="M15" s="39"/>
      <c r="N15" s="39"/>
      <c r="O15" s="39"/>
      <c r="P15" s="39"/>
    </row>
    <row r="16" spans="1:16" x14ac:dyDescent="0.25">
      <c r="A16" s="39" t="s">
        <v>184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x14ac:dyDescent="0.25">
      <c r="A17" s="39" t="s">
        <v>25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x14ac:dyDescent="0.25">
      <c r="A18" s="39" t="s">
        <v>43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x14ac:dyDescent="0.25">
      <c r="A19" s="172" t="s">
        <v>185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1" spans="1:16" x14ac:dyDescent="0.25">
      <c r="A21" s="83" t="s">
        <v>232</v>
      </c>
      <c r="B21" s="40"/>
    </row>
    <row r="22" spans="1:16" x14ac:dyDescent="0.25">
      <c r="A22" s="83" t="s">
        <v>218</v>
      </c>
      <c r="B22" s="40"/>
    </row>
  </sheetData>
  <mergeCells count="6">
    <mergeCell ref="A19:P19"/>
    <mergeCell ref="N1:P1"/>
    <mergeCell ref="A2:P2"/>
    <mergeCell ref="A3:A4"/>
    <mergeCell ref="B3:B4"/>
    <mergeCell ref="C3:P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20" sqref="G20"/>
    </sheetView>
  </sheetViews>
  <sheetFormatPr defaultRowHeight="15.75" x14ac:dyDescent="0.25"/>
  <cols>
    <col min="1" max="1" width="17.85546875" style="46" customWidth="1"/>
    <col min="2" max="2" width="7.85546875" style="46" customWidth="1"/>
    <col min="3" max="3" width="14.85546875" style="46" customWidth="1"/>
    <col min="4" max="4" width="18" style="46" customWidth="1"/>
    <col min="5" max="5" width="13.85546875" style="46" customWidth="1"/>
    <col min="6" max="6" width="12" style="46" customWidth="1"/>
    <col min="7" max="7" width="13.85546875" style="46" customWidth="1"/>
    <col min="8" max="8" width="9.140625" style="46"/>
    <col min="9" max="9" width="19" style="46" customWidth="1"/>
    <col min="10" max="16384" width="9.140625" style="46"/>
  </cols>
  <sheetData>
    <row r="1" spans="1:9" x14ac:dyDescent="0.25">
      <c r="A1" s="58"/>
      <c r="B1" s="58"/>
      <c r="C1" s="58"/>
      <c r="D1" s="58"/>
      <c r="E1" s="58"/>
      <c r="F1" s="58"/>
      <c r="G1" s="178" t="s">
        <v>188</v>
      </c>
      <c r="H1" s="178"/>
      <c r="I1" s="178"/>
    </row>
    <row r="2" spans="1:9" ht="66" customHeight="1" x14ac:dyDescent="0.25">
      <c r="A2" s="173" t="s">
        <v>242</v>
      </c>
      <c r="B2" s="179"/>
      <c r="C2" s="179"/>
      <c r="D2" s="179"/>
      <c r="E2" s="179"/>
      <c r="F2" s="179"/>
      <c r="G2" s="179"/>
      <c r="H2" s="179"/>
      <c r="I2" s="179"/>
    </row>
    <row r="3" spans="1:9" ht="10.15" customHeight="1" x14ac:dyDescent="0.25"/>
    <row r="4" spans="1:9" x14ac:dyDescent="0.25">
      <c r="A4" s="180" t="s">
        <v>158</v>
      </c>
      <c r="B4" s="111" t="s">
        <v>159</v>
      </c>
      <c r="C4" s="111"/>
      <c r="D4" s="111"/>
      <c r="E4" s="111" t="s">
        <v>160</v>
      </c>
      <c r="F4" s="111"/>
      <c r="G4" s="111"/>
      <c r="H4" s="111"/>
      <c r="I4" s="111" t="s">
        <v>161</v>
      </c>
    </row>
    <row r="5" spans="1:9" ht="78.75" customHeight="1" x14ac:dyDescent="0.25">
      <c r="A5" s="181"/>
      <c r="B5" s="4" t="s">
        <v>27</v>
      </c>
      <c r="C5" s="4" t="s">
        <v>162</v>
      </c>
      <c r="D5" s="4" t="s">
        <v>163</v>
      </c>
      <c r="E5" s="4" t="s">
        <v>164</v>
      </c>
      <c r="F5" s="4" t="s">
        <v>7</v>
      </c>
      <c r="G5" s="4" t="s">
        <v>186</v>
      </c>
      <c r="H5" s="4" t="s">
        <v>9</v>
      </c>
      <c r="I5" s="111"/>
    </row>
    <row r="6" spans="1:9" ht="47.25" x14ac:dyDescent="0.25">
      <c r="A6" s="52" t="s">
        <v>208</v>
      </c>
      <c r="B6" s="51">
        <v>1</v>
      </c>
      <c r="C6" s="51">
        <v>1</v>
      </c>
      <c r="D6" s="51"/>
      <c r="E6" s="51"/>
      <c r="F6" s="51"/>
      <c r="G6" s="51"/>
      <c r="H6" s="51">
        <v>1</v>
      </c>
      <c r="I6" s="51">
        <v>7</v>
      </c>
    </row>
    <row r="8" spans="1:9" x14ac:dyDescent="0.25">
      <c r="A8" s="177" t="s">
        <v>222</v>
      </c>
      <c r="B8" s="177"/>
      <c r="C8" s="177"/>
      <c r="D8" s="177"/>
      <c r="E8" s="177"/>
      <c r="F8" s="177"/>
      <c r="G8" s="177"/>
      <c r="H8" s="177"/>
      <c r="I8" s="177"/>
    </row>
    <row r="9" spans="1:9" x14ac:dyDescent="0.25">
      <c r="A9" s="177"/>
      <c r="B9" s="177"/>
      <c r="C9" s="177"/>
      <c r="D9" s="177"/>
      <c r="E9" s="177"/>
      <c r="F9" s="177"/>
      <c r="G9" s="177"/>
      <c r="H9" s="177"/>
      <c r="I9" s="177"/>
    </row>
    <row r="10" spans="1:9" x14ac:dyDescent="0.25">
      <c r="A10" s="177"/>
      <c r="B10" s="177"/>
      <c r="C10" s="177"/>
      <c r="D10" s="177"/>
      <c r="E10" s="177"/>
      <c r="F10" s="177"/>
      <c r="G10" s="177"/>
      <c r="H10" s="177"/>
      <c r="I10" s="177"/>
    </row>
    <row r="13" spans="1:9" x14ac:dyDescent="0.25">
      <c r="A13" s="79" t="s">
        <v>232</v>
      </c>
      <c r="B13" s="87"/>
    </row>
    <row r="14" spans="1:9" x14ac:dyDescent="0.25">
      <c r="A14" s="80" t="s">
        <v>218</v>
      </c>
      <c r="B14" s="88"/>
      <c r="F14" s="59"/>
    </row>
  </sheetData>
  <mergeCells count="7">
    <mergeCell ref="A8:I10"/>
    <mergeCell ref="G1:I1"/>
    <mergeCell ref="A2:I2"/>
    <mergeCell ref="A4:A5"/>
    <mergeCell ref="B4:D4"/>
    <mergeCell ref="E4:H4"/>
    <mergeCell ref="I4:I5"/>
  </mergeCells>
  <phoneticPr fontId="1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9" sqref="D9"/>
    </sheetView>
  </sheetViews>
  <sheetFormatPr defaultRowHeight="15" x14ac:dyDescent="0.25"/>
  <cols>
    <col min="1" max="1" width="20.28515625" style="35" customWidth="1"/>
    <col min="2" max="7" width="9.140625" style="35"/>
    <col min="8" max="8" width="13.7109375" style="35" customWidth="1"/>
    <col min="9" max="9" width="11.28515625" style="35" customWidth="1"/>
    <col min="10" max="16384" width="9.140625" style="35"/>
  </cols>
  <sheetData>
    <row r="1" spans="1:10" x14ac:dyDescent="0.25">
      <c r="E1" s="92" t="s">
        <v>31</v>
      </c>
      <c r="F1" s="92"/>
      <c r="G1" s="92"/>
      <c r="H1" s="92"/>
      <c r="I1" s="92"/>
    </row>
    <row r="2" spans="1:10" ht="73.900000000000006" customHeight="1" x14ac:dyDescent="0.25">
      <c r="A2" s="107" t="s">
        <v>230</v>
      </c>
      <c r="B2" s="107"/>
      <c r="C2" s="107"/>
      <c r="D2" s="107"/>
      <c r="E2" s="107"/>
      <c r="F2" s="107"/>
      <c r="G2" s="107"/>
      <c r="H2" s="107"/>
      <c r="I2" s="107"/>
    </row>
    <row r="3" spans="1:10" ht="44.45" customHeight="1" x14ac:dyDescent="0.25">
      <c r="A3" s="106" t="s">
        <v>36</v>
      </c>
      <c r="B3" s="106" t="s">
        <v>29</v>
      </c>
      <c r="C3" s="106"/>
      <c r="D3" s="106" t="s">
        <v>32</v>
      </c>
      <c r="E3" s="106"/>
      <c r="F3" s="106"/>
      <c r="G3" s="106"/>
      <c r="H3" s="106" t="s">
        <v>37</v>
      </c>
      <c r="I3" s="106" t="s">
        <v>38</v>
      </c>
      <c r="J3" s="106" t="s">
        <v>39</v>
      </c>
    </row>
    <row r="4" spans="1:10" ht="57" customHeight="1" x14ac:dyDescent="0.25">
      <c r="A4" s="106"/>
      <c r="B4" s="42" t="s">
        <v>33</v>
      </c>
      <c r="C4" s="42" t="s">
        <v>34</v>
      </c>
      <c r="D4" s="42" t="s">
        <v>6</v>
      </c>
      <c r="E4" s="42" t="s">
        <v>7</v>
      </c>
      <c r="F4" s="42" t="s">
        <v>8</v>
      </c>
      <c r="G4" s="42" t="s">
        <v>9</v>
      </c>
      <c r="H4" s="106"/>
      <c r="I4" s="106"/>
      <c r="J4" s="106"/>
    </row>
    <row r="5" spans="1:10" x14ac:dyDescent="0.25">
      <c r="A5" s="45" t="s">
        <v>43</v>
      </c>
      <c r="B5" s="45"/>
      <c r="C5" s="45"/>
      <c r="D5" s="45"/>
      <c r="E5" s="45"/>
      <c r="F5" s="45"/>
      <c r="G5" s="45"/>
      <c r="H5" s="33"/>
      <c r="I5" s="45"/>
      <c r="J5" s="39"/>
    </row>
    <row r="6" spans="1:10" x14ac:dyDescent="0.25">
      <c r="A6" s="45">
        <v>23</v>
      </c>
      <c r="B6" s="45">
        <v>14</v>
      </c>
      <c r="C6" s="45">
        <v>9</v>
      </c>
      <c r="D6" s="45">
        <v>3</v>
      </c>
      <c r="E6" s="45"/>
      <c r="F6" s="45">
        <v>1</v>
      </c>
      <c r="G6" s="45">
        <v>19</v>
      </c>
      <c r="H6" s="33">
        <v>4.0000000000000001E-3</v>
      </c>
      <c r="I6" s="45">
        <v>36</v>
      </c>
      <c r="J6" s="39">
        <v>2612.9</v>
      </c>
    </row>
    <row r="8" spans="1:10" ht="15.75" x14ac:dyDescent="0.25">
      <c r="A8" s="2" t="s">
        <v>212</v>
      </c>
      <c r="B8" s="40" t="s">
        <v>229</v>
      </c>
      <c r="C8" s="40"/>
    </row>
    <row r="9" spans="1:10" ht="15.75" x14ac:dyDescent="0.25">
      <c r="A9" s="2" t="s">
        <v>210</v>
      </c>
      <c r="B9" s="41" t="s">
        <v>209</v>
      </c>
      <c r="C9" s="41"/>
    </row>
  </sheetData>
  <mergeCells count="8">
    <mergeCell ref="J3:J4"/>
    <mergeCell ref="B3:C3"/>
    <mergeCell ref="A3:A4"/>
    <mergeCell ref="D3:G3"/>
    <mergeCell ref="E1:I1"/>
    <mergeCell ref="A2:I2"/>
    <mergeCell ref="H3:H4"/>
    <mergeCell ref="I3:I4"/>
  </mergeCells>
  <phoneticPr fontId="1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41" zoomScale="115" zoomScaleNormal="115" workbookViewId="0">
      <selection activeCell="I50" sqref="I50"/>
    </sheetView>
  </sheetViews>
  <sheetFormatPr defaultRowHeight="15.75" x14ac:dyDescent="0.25"/>
  <cols>
    <col min="1" max="1" width="19.140625" style="46" customWidth="1"/>
    <col min="2" max="2" width="11.42578125" style="48" customWidth="1"/>
    <col min="3" max="3" width="13" style="48" customWidth="1"/>
    <col min="4" max="4" width="11.140625" style="48" customWidth="1"/>
    <col min="5" max="5" width="14.85546875" style="48" customWidth="1"/>
    <col min="6" max="6" width="11" style="48" customWidth="1"/>
    <col min="7" max="7" width="14.28515625" style="48" customWidth="1"/>
    <col min="8" max="16384" width="9.140625" style="46"/>
  </cols>
  <sheetData>
    <row r="1" spans="1:7" x14ac:dyDescent="0.25">
      <c r="A1" s="110" t="s">
        <v>44</v>
      </c>
      <c r="B1" s="110"/>
      <c r="C1" s="110"/>
      <c r="D1" s="110"/>
      <c r="E1" s="110"/>
      <c r="F1" s="110"/>
      <c r="G1" s="110"/>
    </row>
    <row r="2" spans="1:7" x14ac:dyDescent="0.25">
      <c r="A2" s="109" t="s">
        <v>35</v>
      </c>
      <c r="B2" s="109"/>
      <c r="C2" s="109"/>
      <c r="D2" s="109"/>
      <c r="E2" s="109"/>
      <c r="F2" s="109"/>
      <c r="G2" s="109"/>
    </row>
    <row r="3" spans="1:7" ht="60" customHeight="1" x14ac:dyDescent="0.25">
      <c r="A3" s="108" t="s">
        <v>231</v>
      </c>
      <c r="B3" s="108"/>
      <c r="C3" s="108"/>
      <c r="D3" s="108"/>
      <c r="E3" s="108"/>
      <c r="F3" s="108"/>
      <c r="G3" s="108"/>
    </row>
    <row r="4" spans="1:7" ht="30" customHeight="1" x14ac:dyDescent="0.25">
      <c r="A4" s="111" t="s">
        <v>45</v>
      </c>
      <c r="B4" s="111" t="s">
        <v>46</v>
      </c>
      <c r="C4" s="111" t="s">
        <v>47</v>
      </c>
      <c r="D4" s="111" t="s">
        <v>39</v>
      </c>
      <c r="E4" s="111"/>
      <c r="F4" s="111"/>
      <c r="G4" s="111"/>
    </row>
    <row r="5" spans="1:7" ht="31.15" customHeight="1" x14ac:dyDescent="0.25">
      <c r="A5" s="111"/>
      <c r="B5" s="111"/>
      <c r="C5" s="111"/>
      <c r="D5" s="111" t="s">
        <v>48</v>
      </c>
      <c r="E5" s="111"/>
      <c r="F5" s="111" t="s">
        <v>40</v>
      </c>
      <c r="G5" s="111"/>
    </row>
    <row r="6" spans="1:7" ht="63" x14ac:dyDescent="0.25">
      <c r="A6" s="111"/>
      <c r="B6" s="111"/>
      <c r="C6" s="111"/>
      <c r="D6" s="4" t="s">
        <v>89</v>
      </c>
      <c r="E6" s="4" t="s">
        <v>42</v>
      </c>
      <c r="F6" s="4" t="s">
        <v>89</v>
      </c>
      <c r="G6" s="4" t="s">
        <v>42</v>
      </c>
    </row>
    <row r="7" spans="1:7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s="47" customFormat="1" ht="31.5" x14ac:dyDescent="0.25">
      <c r="A8" s="7" t="s">
        <v>49</v>
      </c>
      <c r="B8" s="76">
        <f t="shared" ref="B8:G8" si="0">SUM(B14:B17)</f>
        <v>2</v>
      </c>
      <c r="C8" s="76">
        <f t="shared" si="0"/>
        <v>2.1999999999999999E-2</v>
      </c>
      <c r="D8" s="76">
        <f t="shared" si="0"/>
        <v>0</v>
      </c>
      <c r="E8" s="76">
        <f>SUM(E14:E17)</f>
        <v>539.5</v>
      </c>
      <c r="F8" s="76">
        <f t="shared" si="0"/>
        <v>0</v>
      </c>
      <c r="G8" s="76">
        <f t="shared" si="0"/>
        <v>311</v>
      </c>
    </row>
    <row r="9" spans="1:7" hidden="1" x14ac:dyDescent="0.25">
      <c r="A9" s="5" t="s">
        <v>50</v>
      </c>
      <c r="B9" s="75"/>
      <c r="C9" s="75">
        <v>1.2999999999999999E-2</v>
      </c>
      <c r="D9" s="75"/>
      <c r="E9" s="75"/>
      <c r="F9" s="75"/>
      <c r="G9" s="75"/>
    </row>
    <row r="10" spans="1:7" hidden="1" x14ac:dyDescent="0.25">
      <c r="A10" s="5" t="s">
        <v>51</v>
      </c>
      <c r="B10" s="75"/>
      <c r="C10" s="75">
        <v>1.2999999999999999E-2</v>
      </c>
      <c r="D10" s="75"/>
      <c r="E10" s="75"/>
      <c r="F10" s="75"/>
      <c r="G10" s="75"/>
    </row>
    <row r="11" spans="1:7" ht="31.5" hidden="1" x14ac:dyDescent="0.25">
      <c r="A11" s="5" t="s">
        <v>52</v>
      </c>
      <c r="B11" s="75"/>
      <c r="C11" s="75">
        <v>1.2999999999999999E-2</v>
      </c>
      <c r="D11" s="75"/>
      <c r="E11" s="75"/>
      <c r="F11" s="75"/>
      <c r="G11" s="75"/>
    </row>
    <row r="12" spans="1:7" hidden="1" x14ac:dyDescent="0.25">
      <c r="A12" s="5" t="s">
        <v>53</v>
      </c>
      <c r="B12" s="75"/>
      <c r="C12" s="75">
        <v>1.2999999999999999E-2</v>
      </c>
      <c r="D12" s="75"/>
      <c r="E12" s="75"/>
      <c r="F12" s="75"/>
      <c r="G12" s="75"/>
    </row>
    <row r="13" spans="1:7" hidden="1" x14ac:dyDescent="0.25">
      <c r="A13" s="5" t="s">
        <v>54</v>
      </c>
      <c r="B13" s="75"/>
      <c r="C13" s="75">
        <v>1.2999999999999999E-2</v>
      </c>
      <c r="D13" s="75"/>
      <c r="E13" s="75"/>
      <c r="F13" s="75"/>
      <c r="G13" s="75"/>
    </row>
    <row r="14" spans="1:7" x14ac:dyDescent="0.25">
      <c r="A14" s="5" t="s">
        <v>55</v>
      </c>
      <c r="B14" s="75">
        <v>2</v>
      </c>
      <c r="C14" s="75">
        <v>2.1999999999999999E-2</v>
      </c>
      <c r="D14" s="75">
        <v>0</v>
      </c>
      <c r="E14" s="75">
        <f>275.5+264</f>
        <v>539.5</v>
      </c>
      <c r="F14" s="75">
        <v>0</v>
      </c>
      <c r="G14" s="75">
        <f>146+165</f>
        <v>311</v>
      </c>
    </row>
    <row r="15" spans="1:7" x14ac:dyDescent="0.25">
      <c r="A15" s="5" t="s">
        <v>56</v>
      </c>
      <c r="B15" s="4"/>
      <c r="C15" s="4"/>
      <c r="D15" s="4"/>
      <c r="E15" s="4"/>
      <c r="F15" s="4"/>
      <c r="G15" s="4"/>
    </row>
    <row r="16" spans="1:7" ht="47.25" x14ac:dyDescent="0.25">
      <c r="A16" s="5" t="s">
        <v>57</v>
      </c>
      <c r="B16" s="4"/>
      <c r="C16" s="4"/>
      <c r="D16" s="4"/>
      <c r="E16" s="4"/>
      <c r="F16" s="4"/>
      <c r="G16" s="4"/>
    </row>
    <row r="17" spans="1:7" x14ac:dyDescent="0.25">
      <c r="A17" s="5" t="s">
        <v>58</v>
      </c>
      <c r="B17" s="4"/>
      <c r="C17" s="4"/>
      <c r="D17" s="4"/>
      <c r="E17" s="4"/>
      <c r="F17" s="4"/>
      <c r="G17" s="4"/>
    </row>
    <row r="18" spans="1:7" ht="78.75" x14ac:dyDescent="0.25">
      <c r="A18" s="7" t="s">
        <v>59</v>
      </c>
      <c r="B18" s="4"/>
      <c r="C18" s="4"/>
      <c r="D18" s="4"/>
      <c r="E18" s="4"/>
      <c r="F18" s="4"/>
      <c r="G18" s="4"/>
    </row>
    <row r="19" spans="1:7" x14ac:dyDescent="0.25">
      <c r="A19" s="5" t="s">
        <v>60</v>
      </c>
      <c r="B19" s="4"/>
      <c r="C19" s="4"/>
      <c r="D19" s="4"/>
      <c r="E19" s="4"/>
      <c r="F19" s="4"/>
      <c r="G19" s="4"/>
    </row>
    <row r="20" spans="1:7" x14ac:dyDescent="0.25">
      <c r="A20" s="5" t="s">
        <v>61</v>
      </c>
      <c r="B20" s="4"/>
      <c r="C20" s="4"/>
      <c r="D20" s="4"/>
      <c r="E20" s="4"/>
      <c r="F20" s="4"/>
      <c r="G20" s="4"/>
    </row>
    <row r="21" spans="1:7" x14ac:dyDescent="0.25">
      <c r="A21" s="5" t="s">
        <v>62</v>
      </c>
      <c r="B21" s="4"/>
      <c r="C21" s="4"/>
      <c r="D21" s="4"/>
      <c r="E21" s="4"/>
      <c r="F21" s="4"/>
      <c r="G21" s="4"/>
    </row>
    <row r="22" spans="1:7" ht="63" x14ac:dyDescent="0.25">
      <c r="A22" s="5" t="s">
        <v>63</v>
      </c>
      <c r="B22" s="4"/>
      <c r="C22" s="4"/>
      <c r="D22" s="4"/>
      <c r="E22" s="4"/>
      <c r="F22" s="4"/>
      <c r="G22" s="4"/>
    </row>
    <row r="23" spans="1:7" x14ac:dyDescent="0.25">
      <c r="A23" s="5" t="s">
        <v>58</v>
      </c>
      <c r="B23" s="4"/>
      <c r="C23" s="4"/>
      <c r="D23" s="4"/>
      <c r="E23" s="4"/>
      <c r="F23" s="4"/>
      <c r="G23" s="4"/>
    </row>
    <row r="24" spans="1:7" ht="78.75" x14ac:dyDescent="0.25">
      <c r="A24" s="7" t="s">
        <v>64</v>
      </c>
      <c r="B24" s="76">
        <f t="shared" ref="B24:G24" si="1">SUM(B25:B33)</f>
        <v>1</v>
      </c>
      <c r="C24" s="76">
        <f t="shared" si="1"/>
        <v>1E-3</v>
      </c>
      <c r="D24" s="76">
        <f t="shared" si="1"/>
        <v>0</v>
      </c>
      <c r="E24" s="76">
        <f t="shared" si="1"/>
        <v>63</v>
      </c>
      <c r="F24" s="76">
        <f t="shared" si="1"/>
        <v>0</v>
      </c>
      <c r="G24" s="76">
        <f t="shared" si="1"/>
        <v>63</v>
      </c>
    </row>
    <row r="25" spans="1:7" x14ac:dyDescent="0.25">
      <c r="A25" s="5" t="s">
        <v>65</v>
      </c>
      <c r="B25" s="75"/>
      <c r="C25" s="75"/>
      <c r="D25" s="75"/>
      <c r="E25" s="75"/>
      <c r="F25" s="75"/>
      <c r="G25" s="75"/>
    </row>
    <row r="26" spans="1:7" x14ac:dyDescent="0.25">
      <c r="A26" s="5" t="s">
        <v>66</v>
      </c>
      <c r="B26" s="4">
        <v>1</v>
      </c>
      <c r="C26" s="4">
        <v>1E-3</v>
      </c>
      <c r="D26" s="4"/>
      <c r="E26" s="4">
        <v>63</v>
      </c>
      <c r="F26" s="4"/>
      <c r="G26" s="75">
        <f>63</f>
        <v>63</v>
      </c>
    </row>
    <row r="27" spans="1:7" x14ac:dyDescent="0.25">
      <c r="A27" s="5" t="s">
        <v>67</v>
      </c>
      <c r="B27" s="4"/>
      <c r="C27" s="4"/>
      <c r="D27" s="4"/>
      <c r="E27" s="4"/>
      <c r="F27" s="4"/>
      <c r="G27" s="4"/>
    </row>
    <row r="28" spans="1:7" x14ac:dyDescent="0.25">
      <c r="A28" s="5" t="s">
        <v>68</v>
      </c>
      <c r="B28" s="4"/>
      <c r="C28" s="4"/>
      <c r="D28" s="4"/>
      <c r="E28" s="4"/>
      <c r="F28" s="4"/>
      <c r="G28" s="4"/>
    </row>
    <row r="29" spans="1:7" x14ac:dyDescent="0.25">
      <c r="A29" s="5" t="s">
        <v>69</v>
      </c>
      <c r="B29" s="4"/>
      <c r="C29" s="4"/>
      <c r="D29" s="4"/>
      <c r="E29" s="4"/>
      <c r="F29" s="4"/>
      <c r="G29" s="4"/>
    </row>
    <row r="30" spans="1:7" x14ac:dyDescent="0.25">
      <c r="A30" s="5" t="s">
        <v>70</v>
      </c>
      <c r="B30" s="4"/>
      <c r="C30" s="4"/>
      <c r="D30" s="4"/>
      <c r="E30" s="4"/>
      <c r="F30" s="4"/>
      <c r="G30" s="4"/>
    </row>
    <row r="31" spans="1:7" x14ac:dyDescent="0.25">
      <c r="A31" s="5" t="s">
        <v>71</v>
      </c>
      <c r="B31" s="4"/>
      <c r="C31" s="4"/>
      <c r="D31" s="4"/>
      <c r="E31" s="4"/>
      <c r="F31" s="4"/>
      <c r="G31" s="4"/>
    </row>
    <row r="32" spans="1:7" ht="47.25" x14ac:dyDescent="0.25">
      <c r="A32" s="5" t="s">
        <v>72</v>
      </c>
      <c r="B32" s="75"/>
      <c r="C32" s="75"/>
      <c r="D32" s="75"/>
      <c r="E32" s="75"/>
      <c r="F32" s="75"/>
      <c r="G32" s="75"/>
    </row>
    <row r="33" spans="1:9" x14ac:dyDescent="0.25">
      <c r="A33" s="5" t="s">
        <v>58</v>
      </c>
      <c r="B33" s="4"/>
      <c r="C33" s="4"/>
      <c r="D33" s="4"/>
      <c r="E33" s="4"/>
      <c r="F33" s="4"/>
      <c r="G33" s="4"/>
    </row>
    <row r="34" spans="1:9" ht="78.75" x14ac:dyDescent="0.25">
      <c r="A34" s="7" t="s">
        <v>73</v>
      </c>
      <c r="B34" s="49">
        <f t="shared" ref="B34:G34" si="2">SUM(B35:B37)</f>
        <v>8</v>
      </c>
      <c r="C34" s="49">
        <f t="shared" si="2"/>
        <v>2.0999999999999998E-2</v>
      </c>
      <c r="D34" s="49">
        <f t="shared" si="2"/>
        <v>60</v>
      </c>
      <c r="E34" s="49">
        <f t="shared" si="2"/>
        <v>256</v>
      </c>
      <c r="F34" s="49">
        <f t="shared" si="2"/>
        <v>48</v>
      </c>
      <c r="G34" s="49">
        <f t="shared" si="2"/>
        <v>152</v>
      </c>
    </row>
    <row r="35" spans="1:9" x14ac:dyDescent="0.25">
      <c r="A35" s="5" t="s">
        <v>74</v>
      </c>
      <c r="B35" s="75">
        <v>4</v>
      </c>
      <c r="C35" s="75">
        <v>8.9999999999999993E-3</v>
      </c>
      <c r="D35" s="75">
        <v>60</v>
      </c>
      <c r="E35" s="75">
        <f>80+20+106</f>
        <v>206</v>
      </c>
      <c r="F35" s="75">
        <v>48</v>
      </c>
      <c r="G35" s="75">
        <f>25+22+55</f>
        <v>102</v>
      </c>
    </row>
    <row r="36" spans="1:9" x14ac:dyDescent="0.25">
      <c r="A36" s="5" t="s">
        <v>75</v>
      </c>
      <c r="B36" s="4"/>
      <c r="C36" s="4"/>
      <c r="D36" s="4"/>
      <c r="E36" s="4"/>
      <c r="F36" s="4"/>
      <c r="G36" s="4"/>
    </row>
    <row r="37" spans="1:9" x14ac:dyDescent="0.25">
      <c r="A37" s="5" t="s">
        <v>58</v>
      </c>
      <c r="B37" s="4">
        <v>4</v>
      </c>
      <c r="C37" s="4">
        <v>1.2E-2</v>
      </c>
      <c r="D37" s="4"/>
      <c r="E37" s="4">
        <f>10+10+10+15+5</f>
        <v>50</v>
      </c>
      <c r="F37" s="4"/>
      <c r="G37" s="4">
        <f>10+10+10+15+5</f>
        <v>50</v>
      </c>
    </row>
    <row r="38" spans="1:9" s="47" customFormat="1" ht="78.75" x14ac:dyDescent="0.25">
      <c r="A38" s="7" t="s">
        <v>76</v>
      </c>
      <c r="B38" s="76">
        <f>SUM(B39:B45)</f>
        <v>5</v>
      </c>
      <c r="C38" s="76">
        <f t="shared" ref="C38:G38" si="3">SUM(C39:C45)</f>
        <v>1.0999999999999999E-2</v>
      </c>
      <c r="D38" s="76">
        <f t="shared" si="3"/>
        <v>94</v>
      </c>
      <c r="E38" s="76">
        <f t="shared" si="3"/>
        <v>134.5</v>
      </c>
      <c r="F38" s="76">
        <f t="shared" si="3"/>
        <v>82</v>
      </c>
      <c r="G38" s="76">
        <f t="shared" si="3"/>
        <v>87</v>
      </c>
    </row>
    <row r="39" spans="1:9" x14ac:dyDescent="0.25">
      <c r="A39" s="5" t="s">
        <v>77</v>
      </c>
      <c r="B39" s="76"/>
      <c r="C39" s="75"/>
      <c r="D39" s="75"/>
      <c r="E39" s="75"/>
      <c r="F39" s="75"/>
      <c r="G39" s="75"/>
    </row>
    <row r="40" spans="1:9" x14ac:dyDescent="0.25">
      <c r="A40" s="5" t="s">
        <v>78</v>
      </c>
      <c r="B40" s="76"/>
      <c r="C40" s="75"/>
      <c r="D40" s="75"/>
      <c r="E40" s="75"/>
      <c r="F40" s="75"/>
      <c r="G40" s="75"/>
    </row>
    <row r="41" spans="1:9" x14ac:dyDescent="0.25">
      <c r="A41" s="5" t="s">
        <v>79</v>
      </c>
      <c r="B41" s="76"/>
      <c r="C41" s="75"/>
      <c r="D41" s="75"/>
      <c r="E41" s="75"/>
      <c r="F41" s="75"/>
      <c r="G41" s="75"/>
    </row>
    <row r="42" spans="1:9" ht="31.5" x14ac:dyDescent="0.25">
      <c r="A42" s="5" t="s">
        <v>80</v>
      </c>
      <c r="B42" s="76"/>
      <c r="C42" s="75"/>
      <c r="D42" s="75"/>
      <c r="E42" s="75"/>
      <c r="F42" s="75"/>
      <c r="G42" s="75"/>
    </row>
    <row r="43" spans="1:9" x14ac:dyDescent="0.25">
      <c r="A43" s="5" t="s">
        <v>81</v>
      </c>
      <c r="B43" s="76">
        <v>2</v>
      </c>
      <c r="C43" s="75">
        <v>4.0000000000000001E-3</v>
      </c>
      <c r="D43" s="75"/>
      <c r="E43" s="75">
        <f>13+39</f>
        <v>52</v>
      </c>
      <c r="F43" s="75"/>
      <c r="G43" s="75">
        <f>10+39</f>
        <v>49</v>
      </c>
    </row>
    <row r="44" spans="1:9" ht="31.5" x14ac:dyDescent="0.25">
      <c r="A44" s="5" t="s">
        <v>82</v>
      </c>
      <c r="B44" s="76"/>
      <c r="C44" s="75"/>
      <c r="D44" s="75"/>
      <c r="E44" s="75"/>
      <c r="F44" s="75"/>
      <c r="G44" s="75"/>
      <c r="I44" s="46" t="s">
        <v>245</v>
      </c>
    </row>
    <row r="45" spans="1:9" x14ac:dyDescent="0.25">
      <c r="A45" s="5" t="s">
        <v>83</v>
      </c>
      <c r="B45" s="76">
        <v>3</v>
      </c>
      <c r="C45" s="77">
        <v>7.0000000000000001E-3</v>
      </c>
      <c r="D45" s="75">
        <f>36+58</f>
        <v>94</v>
      </c>
      <c r="E45" s="75">
        <f>-0.5+45+38</f>
        <v>82.5</v>
      </c>
      <c r="F45" s="75">
        <f>24+58</f>
        <v>82</v>
      </c>
      <c r="G45" s="48">
        <v>38</v>
      </c>
    </row>
    <row r="46" spans="1:9" s="47" customFormat="1" ht="78.75" x14ac:dyDescent="0.25">
      <c r="A46" s="7" t="s">
        <v>84</v>
      </c>
      <c r="B46" s="49">
        <v>10</v>
      </c>
      <c r="C46" s="50">
        <v>2.9000000000000001E-2</v>
      </c>
      <c r="D46" s="49">
        <f>89+107+100+240+80</f>
        <v>616</v>
      </c>
      <c r="E46" s="49">
        <f>89+61+36.2+106.7</f>
        <v>292.89999999999998</v>
      </c>
      <c r="F46" s="49">
        <f>67+48.5+47+51.1+50</f>
        <v>263.60000000000002</v>
      </c>
      <c r="G46" s="49">
        <f>50+26+22.3+55</f>
        <v>153.30000000000001</v>
      </c>
    </row>
    <row r="47" spans="1:9" s="47" customFormat="1" ht="31.5" x14ac:dyDescent="0.25">
      <c r="A47" s="7" t="s">
        <v>211</v>
      </c>
      <c r="B47" s="49">
        <f>SUM(B48:B51)+4+1</f>
        <v>10</v>
      </c>
      <c r="C47" s="90">
        <v>1.0999999999999999E-2</v>
      </c>
      <c r="D47" s="49">
        <f>SUM(D48:D51)+171+50.3</f>
        <v>276.3</v>
      </c>
      <c r="E47" s="49">
        <f>SUM(E48:E51)+20+36.4</f>
        <v>280.7</v>
      </c>
      <c r="F47" s="49">
        <f>SUM(F48:F51)+10.4+8.2</f>
        <v>28.599999999999998</v>
      </c>
      <c r="G47" s="49">
        <f>SUM(G48:G51)+4+13.2</f>
        <v>76.900000000000006</v>
      </c>
    </row>
    <row r="48" spans="1:9" x14ac:dyDescent="0.25">
      <c r="A48" s="5" t="s">
        <v>85</v>
      </c>
      <c r="B48" s="4">
        <v>2</v>
      </c>
      <c r="C48" s="4">
        <v>3.0000000000000001E-3</v>
      </c>
      <c r="D48" s="4">
        <v>18</v>
      </c>
      <c r="E48" s="4">
        <v>12</v>
      </c>
      <c r="F48" s="4">
        <v>10</v>
      </c>
      <c r="G48" s="4">
        <v>12</v>
      </c>
    </row>
    <row r="49" spans="1:7" x14ac:dyDescent="0.25">
      <c r="A49" s="5" t="s">
        <v>86</v>
      </c>
      <c r="B49" s="4"/>
      <c r="C49" s="4"/>
      <c r="D49" s="4"/>
      <c r="E49" s="4"/>
      <c r="F49" s="4"/>
      <c r="G49" s="4"/>
    </row>
    <row r="50" spans="1:7" ht="31.5" x14ac:dyDescent="0.25">
      <c r="A50" s="5" t="s">
        <v>87</v>
      </c>
      <c r="B50" s="4">
        <v>1</v>
      </c>
      <c r="C50" s="4">
        <v>5.0000000000000001E-3</v>
      </c>
      <c r="D50" s="4">
        <v>37</v>
      </c>
      <c r="E50" s="4"/>
      <c r="F50" s="4"/>
      <c r="G50" s="4"/>
    </row>
    <row r="51" spans="1:7" ht="31.5" x14ac:dyDescent="0.25">
      <c r="A51" s="5" t="s">
        <v>88</v>
      </c>
      <c r="B51" s="4">
        <v>2</v>
      </c>
      <c r="C51" s="4">
        <v>6.0000000000000001E-3</v>
      </c>
      <c r="D51" s="4">
        <v>0</v>
      </c>
      <c r="E51" s="4">
        <f>59.3+153</f>
        <v>212.3</v>
      </c>
      <c r="F51" s="4">
        <v>0</v>
      </c>
      <c r="G51" s="4">
        <f>23.7+24</f>
        <v>47.7</v>
      </c>
    </row>
    <row r="52" spans="1:7" x14ac:dyDescent="0.25">
      <c r="A52" s="7" t="s">
        <v>25</v>
      </c>
      <c r="B52" s="4">
        <f>B47+B46+B38+B34+B24+B8</f>
        <v>36</v>
      </c>
      <c r="C52" s="91">
        <v>9.5000000000000001E-2</v>
      </c>
      <c r="D52" s="4">
        <f t="shared" ref="D52:G52" si="4">D47+D46+D38+D34+D24+D8</f>
        <v>1046.3</v>
      </c>
      <c r="E52" s="4">
        <f t="shared" si="4"/>
        <v>1566.6</v>
      </c>
      <c r="F52" s="4">
        <f t="shared" si="4"/>
        <v>422.20000000000005</v>
      </c>
      <c r="G52" s="4">
        <f t="shared" si="4"/>
        <v>843.2</v>
      </c>
    </row>
    <row r="54" spans="1:7" x14ac:dyDescent="0.25">
      <c r="A54" s="79" t="s">
        <v>232</v>
      </c>
      <c r="C54" s="182">
        <f>SUM(C47,C46,C38,C34,C24,C8)</f>
        <v>9.5000000000000001E-2</v>
      </c>
      <c r="E54" s="48">
        <f>E52+D52</f>
        <v>2612.8999999999996</v>
      </c>
      <c r="G54" s="48">
        <f>G52+F52</f>
        <v>1265.4000000000001</v>
      </c>
    </row>
    <row r="55" spans="1:7" x14ac:dyDescent="0.25">
      <c r="A55" s="80" t="s">
        <v>218</v>
      </c>
    </row>
  </sheetData>
  <mergeCells count="9">
    <mergeCell ref="A3:G3"/>
    <mergeCell ref="A2:G2"/>
    <mergeCell ref="A1:G1"/>
    <mergeCell ref="A4:A6"/>
    <mergeCell ref="B4:B6"/>
    <mergeCell ref="C4:C6"/>
    <mergeCell ref="D4:G4"/>
    <mergeCell ref="D5:E5"/>
    <mergeCell ref="F5:G5"/>
  </mergeCells>
  <phoneticPr fontId="18" type="noConversion"/>
  <pageMargins left="0.25" right="0.25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A2" sqref="A2:G2"/>
    </sheetView>
  </sheetViews>
  <sheetFormatPr defaultRowHeight="15.75" x14ac:dyDescent="0.25"/>
  <cols>
    <col min="1" max="1" width="20.85546875" style="46" customWidth="1"/>
    <col min="2" max="3" width="11.5703125" style="46" customWidth="1"/>
    <col min="4" max="4" width="9.140625" style="46"/>
    <col min="5" max="5" width="9.7109375" style="46" customWidth="1"/>
    <col min="6" max="6" width="9.140625" style="46"/>
    <col min="7" max="7" width="10.28515625" style="46" customWidth="1"/>
    <col min="8" max="16384" width="9.140625" style="46"/>
  </cols>
  <sheetData>
    <row r="1" spans="1:7" x14ac:dyDescent="0.25">
      <c r="G1" s="46" t="s">
        <v>93</v>
      </c>
    </row>
    <row r="2" spans="1:7" ht="65.25" customHeight="1" x14ac:dyDescent="0.25">
      <c r="A2" s="112" t="s">
        <v>243</v>
      </c>
      <c r="B2" s="112"/>
      <c r="C2" s="112"/>
      <c r="D2" s="112"/>
      <c r="E2" s="112"/>
      <c r="F2" s="112"/>
      <c r="G2" s="112"/>
    </row>
    <row r="3" spans="1:7" x14ac:dyDescent="0.25">
      <c r="A3" s="3"/>
    </row>
    <row r="4" spans="1:7" x14ac:dyDescent="0.25">
      <c r="A4" s="111" t="s">
        <v>90</v>
      </c>
      <c r="B4" s="111" t="s">
        <v>91</v>
      </c>
      <c r="C4" s="111" t="s">
        <v>92</v>
      </c>
      <c r="D4" s="111" t="s">
        <v>39</v>
      </c>
      <c r="E4" s="111"/>
      <c r="F4" s="111"/>
      <c r="G4" s="111"/>
    </row>
    <row r="5" spans="1:7" x14ac:dyDescent="0.25">
      <c r="A5" s="111"/>
      <c r="B5" s="111"/>
      <c r="C5" s="111"/>
      <c r="D5" s="111" t="s">
        <v>48</v>
      </c>
      <c r="E5" s="111"/>
      <c r="F5" s="111" t="s">
        <v>40</v>
      </c>
      <c r="G5" s="111"/>
    </row>
    <row r="6" spans="1:7" ht="78.75" x14ac:dyDescent="0.25">
      <c r="A6" s="111"/>
      <c r="B6" s="111"/>
      <c r="C6" s="111"/>
      <c r="D6" s="4" t="s">
        <v>89</v>
      </c>
      <c r="E6" s="4" t="s">
        <v>42</v>
      </c>
      <c r="F6" s="4" t="s">
        <v>89</v>
      </c>
      <c r="G6" s="4" t="s">
        <v>42</v>
      </c>
    </row>
    <row r="7" spans="1:7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31.5" x14ac:dyDescent="0.25">
      <c r="A8" s="6" t="s">
        <v>94</v>
      </c>
      <c r="B8" s="6"/>
      <c r="C8" s="6"/>
      <c r="D8" s="6"/>
      <c r="E8" s="6"/>
      <c r="F8" s="6"/>
      <c r="G8" s="6"/>
    </row>
    <row r="9" spans="1:7" x14ac:dyDescent="0.25">
      <c r="A9" s="46" t="s">
        <v>213</v>
      </c>
      <c r="B9" s="64">
        <v>1</v>
      </c>
      <c r="C9" s="64">
        <v>1.2999999999999999E-2</v>
      </c>
      <c r="D9" s="64"/>
      <c r="E9" s="64">
        <v>275.5</v>
      </c>
      <c r="F9" s="64"/>
      <c r="G9" s="64">
        <v>146</v>
      </c>
    </row>
    <row r="10" spans="1:7" x14ac:dyDescent="0.25">
      <c r="A10" s="51" t="s">
        <v>224</v>
      </c>
      <c r="B10" s="65">
        <v>1</v>
      </c>
      <c r="C10" s="65">
        <v>8.9999999999999993E-3</v>
      </c>
      <c r="D10" s="65"/>
      <c r="E10" s="65">
        <v>264</v>
      </c>
      <c r="F10" s="65"/>
      <c r="G10" s="65">
        <v>165</v>
      </c>
    </row>
    <row r="11" spans="1:7" x14ac:dyDescent="0.25">
      <c r="A11" s="51"/>
      <c r="B11" s="51"/>
      <c r="C11" s="51"/>
      <c r="D11" s="51"/>
      <c r="E11" s="51"/>
      <c r="F11" s="51"/>
      <c r="G11" s="51"/>
    </row>
    <row r="12" spans="1:7" ht="31.5" x14ac:dyDescent="0.25">
      <c r="A12" s="52" t="s">
        <v>95</v>
      </c>
      <c r="B12" s="51"/>
      <c r="C12" s="51"/>
      <c r="D12" s="51"/>
      <c r="E12" s="51"/>
      <c r="F12" s="51"/>
      <c r="G12" s="51"/>
    </row>
    <row r="13" spans="1:7" x14ac:dyDescent="0.25">
      <c r="A13" s="52" t="s">
        <v>24</v>
      </c>
      <c r="B13" s="51"/>
      <c r="C13" s="51"/>
      <c r="D13" s="51"/>
      <c r="E13" s="51"/>
      <c r="F13" s="51"/>
      <c r="G13" s="51"/>
    </row>
    <row r="14" spans="1:7" x14ac:dyDescent="0.25">
      <c r="A14" s="52"/>
      <c r="B14" s="51"/>
      <c r="C14" s="51"/>
      <c r="D14" s="51"/>
      <c r="E14" s="51"/>
      <c r="F14" s="51"/>
      <c r="G14" s="51"/>
    </row>
    <row r="15" spans="1:7" x14ac:dyDescent="0.25">
      <c r="A15" s="52"/>
      <c r="B15" s="51"/>
      <c r="C15" s="51"/>
      <c r="D15" s="51"/>
      <c r="E15" s="51"/>
      <c r="F15" s="51"/>
      <c r="G15" s="51"/>
    </row>
    <row r="16" spans="1:7" x14ac:dyDescent="0.25">
      <c r="A16" s="52"/>
      <c r="B16" s="51"/>
      <c r="C16" s="51"/>
      <c r="D16" s="51"/>
      <c r="E16" s="51"/>
      <c r="F16" s="51"/>
      <c r="G16" s="51"/>
    </row>
    <row r="17" spans="1:7" ht="31.5" x14ac:dyDescent="0.25">
      <c r="A17" s="52" t="s">
        <v>96</v>
      </c>
      <c r="B17" s="51"/>
      <c r="C17" s="51"/>
      <c r="D17" s="51"/>
      <c r="E17" s="51"/>
      <c r="F17" s="51"/>
      <c r="G17" s="51"/>
    </row>
    <row r="18" spans="1:7" x14ac:dyDescent="0.25">
      <c r="A18" s="51" t="s">
        <v>24</v>
      </c>
      <c r="B18" s="51"/>
      <c r="C18" s="51"/>
      <c r="D18" s="51"/>
      <c r="E18" s="51"/>
      <c r="F18" s="51"/>
      <c r="G18" s="51"/>
    </row>
    <row r="19" spans="1:7" x14ac:dyDescent="0.25">
      <c r="A19" s="51"/>
      <c r="B19" s="51"/>
      <c r="C19" s="51"/>
      <c r="D19" s="51"/>
      <c r="E19" s="51"/>
      <c r="F19" s="51"/>
      <c r="G19" s="51"/>
    </row>
    <row r="20" spans="1:7" x14ac:dyDescent="0.25">
      <c r="A20" s="5" t="s">
        <v>25</v>
      </c>
      <c r="B20" s="51"/>
      <c r="C20" s="51"/>
      <c r="D20" s="51"/>
      <c r="E20" s="51"/>
      <c r="F20" s="51"/>
      <c r="G20" s="51"/>
    </row>
    <row r="22" spans="1:7" x14ac:dyDescent="0.25">
      <c r="A22" s="46" t="s">
        <v>189</v>
      </c>
    </row>
    <row r="24" spans="1:7" x14ac:dyDescent="0.25">
      <c r="A24" s="79" t="s">
        <v>232</v>
      </c>
    </row>
    <row r="25" spans="1:7" x14ac:dyDescent="0.25">
      <c r="A25" s="79" t="s">
        <v>218</v>
      </c>
    </row>
  </sheetData>
  <mergeCells count="7">
    <mergeCell ref="A2:G2"/>
    <mergeCell ref="A4:A6"/>
    <mergeCell ref="B4:B6"/>
    <mergeCell ref="C4:C6"/>
    <mergeCell ref="D4:G4"/>
    <mergeCell ref="D5:E5"/>
    <mergeCell ref="F5:G5"/>
  </mergeCells>
  <phoneticPr fontId="18" type="noConversion"/>
  <pageMargins left="0.7" right="0.7" top="0.75" bottom="0.75" header="0.3" footer="0.3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Q7" sqref="Q7"/>
    </sheetView>
  </sheetViews>
  <sheetFormatPr defaultRowHeight="15" x14ac:dyDescent="0.2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 ht="15.75" x14ac:dyDescent="0.25">
      <c r="A1" s="11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x14ac:dyDescent="0.25">
      <c r="A2" s="114" t="s">
        <v>35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69" customHeight="1" x14ac:dyDescent="0.25">
      <c r="A3" s="115" t="s">
        <v>235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5.75" x14ac:dyDescent="0.25">
      <c r="A4" s="3"/>
    </row>
    <row r="5" spans="1:10" ht="36" customHeight="1" x14ac:dyDescent="0.25">
      <c r="A5" s="111" t="s">
        <v>97</v>
      </c>
      <c r="B5" s="111" t="s">
        <v>36</v>
      </c>
      <c r="C5" s="111" t="s">
        <v>98</v>
      </c>
      <c r="D5" s="111" t="s">
        <v>99</v>
      </c>
      <c r="E5" s="111" t="s">
        <v>100</v>
      </c>
      <c r="F5" s="111"/>
      <c r="G5" s="111"/>
      <c r="H5" s="111" t="s">
        <v>101</v>
      </c>
      <c r="I5" s="111" t="s">
        <v>102</v>
      </c>
      <c r="J5" s="111"/>
    </row>
    <row r="6" spans="1:10" ht="22.9" customHeight="1" x14ac:dyDescent="0.25">
      <c r="A6" s="111"/>
      <c r="B6" s="111"/>
      <c r="C6" s="111"/>
      <c r="D6" s="111"/>
      <c r="E6" s="111" t="s">
        <v>103</v>
      </c>
      <c r="F6" s="111"/>
      <c r="G6" s="111" t="s">
        <v>104</v>
      </c>
      <c r="H6" s="111"/>
      <c r="I6" s="111" t="s">
        <v>104</v>
      </c>
      <c r="J6" s="111" t="s">
        <v>105</v>
      </c>
    </row>
    <row r="7" spans="1:10" ht="63" x14ac:dyDescent="0.25">
      <c r="A7" s="111"/>
      <c r="B7" s="111"/>
      <c r="C7" s="111"/>
      <c r="D7" s="111"/>
      <c r="E7" s="4" t="s">
        <v>41</v>
      </c>
      <c r="F7" s="4" t="s">
        <v>106</v>
      </c>
      <c r="G7" s="111"/>
      <c r="H7" s="111"/>
      <c r="I7" s="111"/>
      <c r="J7" s="111"/>
    </row>
    <row r="8" spans="1:10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31.5" x14ac:dyDescent="0.25">
      <c r="A9" s="5" t="s">
        <v>107</v>
      </c>
      <c r="B9" s="6"/>
      <c r="C9" s="6"/>
      <c r="D9" s="6"/>
      <c r="E9" s="6"/>
      <c r="F9" s="6"/>
      <c r="G9" s="6"/>
      <c r="H9" s="6"/>
      <c r="I9" s="6"/>
      <c r="J9" s="6"/>
    </row>
    <row r="10" spans="1:10" ht="47.25" x14ac:dyDescent="0.25">
      <c r="A10" s="5" t="s">
        <v>108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47.25" x14ac:dyDescent="0.25">
      <c r="A11" s="5" t="s">
        <v>109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31.5" x14ac:dyDescent="0.25">
      <c r="A12" s="5" t="s">
        <v>110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 x14ac:dyDescent="0.25">
      <c r="A13" s="7" t="s">
        <v>25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8.75" x14ac:dyDescent="0.3">
      <c r="A14" s="113" t="s">
        <v>225</v>
      </c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x14ac:dyDescent="0.25">
      <c r="A15" s="83" t="s">
        <v>234</v>
      </c>
      <c r="B15" s="81"/>
    </row>
    <row r="16" spans="1:10" x14ac:dyDescent="0.25">
      <c r="A16" s="83" t="s">
        <v>233</v>
      </c>
      <c r="B16" s="82"/>
    </row>
  </sheetData>
  <mergeCells count="15">
    <mergeCell ref="A14:J14"/>
    <mergeCell ref="A1:J1"/>
    <mergeCell ref="A2:J2"/>
    <mergeCell ref="A3:J3"/>
    <mergeCell ref="A5:A7"/>
    <mergeCell ref="B5:B7"/>
    <mergeCell ref="C5:C7"/>
    <mergeCell ref="D5:D7"/>
    <mergeCell ref="E5:G5"/>
    <mergeCell ref="H5:H7"/>
    <mergeCell ref="I5:J5"/>
    <mergeCell ref="E6:F6"/>
    <mergeCell ref="G6:G7"/>
    <mergeCell ref="I6:I7"/>
    <mergeCell ref="J6:J7"/>
  </mergeCells>
  <phoneticPr fontId="1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N4" sqref="N4"/>
    </sheetView>
  </sheetViews>
  <sheetFormatPr defaultRowHeight="15" x14ac:dyDescent="0.25"/>
  <cols>
    <col min="1" max="1" width="4.5703125" customWidth="1"/>
    <col min="2" max="2" width="20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2" max="12" width="14.7109375" customWidth="1"/>
  </cols>
  <sheetData>
    <row r="1" spans="1:12" ht="15.75" x14ac:dyDescent="0.25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 x14ac:dyDescent="0.25">
      <c r="A2" s="114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58.15" customHeight="1" x14ac:dyDescent="0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28.25" customHeight="1" x14ac:dyDescent="0.25">
      <c r="A4" s="117" t="s">
        <v>112</v>
      </c>
      <c r="B4" s="117" t="s">
        <v>113</v>
      </c>
      <c r="C4" s="116" t="s">
        <v>194</v>
      </c>
      <c r="D4" s="116"/>
      <c r="E4" s="119" t="s">
        <v>196</v>
      </c>
      <c r="F4" s="120"/>
      <c r="G4" s="117" t="s">
        <v>195</v>
      </c>
      <c r="H4" s="116" t="s">
        <v>115</v>
      </c>
      <c r="I4" s="116"/>
      <c r="J4" s="116"/>
      <c r="K4" s="116"/>
      <c r="L4" s="117" t="s">
        <v>118</v>
      </c>
    </row>
    <row r="5" spans="1:12" ht="63.75" x14ac:dyDescent="0.25">
      <c r="A5" s="118"/>
      <c r="B5" s="118"/>
      <c r="C5" s="66" t="s">
        <v>120</v>
      </c>
      <c r="D5" s="66" t="s">
        <v>114</v>
      </c>
      <c r="E5" s="66" t="s">
        <v>120</v>
      </c>
      <c r="F5" s="66" t="s">
        <v>114</v>
      </c>
      <c r="G5" s="118"/>
      <c r="H5" s="63" t="s">
        <v>121</v>
      </c>
      <c r="I5" s="63" t="s">
        <v>122</v>
      </c>
      <c r="J5" s="63" t="s">
        <v>116</v>
      </c>
      <c r="K5" s="63" t="s">
        <v>117</v>
      </c>
      <c r="L5" s="118"/>
    </row>
    <row r="6" spans="1:12" ht="45" x14ac:dyDescent="0.25">
      <c r="A6" s="67">
        <v>1</v>
      </c>
      <c r="B6" s="68" t="s">
        <v>214</v>
      </c>
      <c r="C6" s="67">
        <v>5372</v>
      </c>
      <c r="D6" s="67"/>
      <c r="E6" s="67" t="s">
        <v>215</v>
      </c>
      <c r="F6" s="67"/>
      <c r="G6" s="68" t="s">
        <v>216</v>
      </c>
      <c r="H6" s="67">
        <v>4</v>
      </c>
      <c r="I6" s="67"/>
      <c r="J6" s="67"/>
      <c r="K6" s="67"/>
      <c r="L6" s="68" t="s">
        <v>217</v>
      </c>
    </row>
    <row r="7" spans="1:12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x14ac:dyDescent="0.25">
      <c r="A15" s="69" t="s">
        <v>123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70" t="s">
        <v>124</v>
      </c>
    </row>
    <row r="16" spans="1:12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3.5" customHeight="1" x14ac:dyDescent="0.25">
      <c r="A17" s="89" t="s">
        <v>232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5.75" x14ac:dyDescent="0.25">
      <c r="A18" s="89" t="s">
        <v>218</v>
      </c>
      <c r="B18" s="71"/>
      <c r="C18" s="71"/>
      <c r="D18" s="71"/>
      <c r="E18" s="72"/>
      <c r="F18" s="71"/>
      <c r="G18" s="71"/>
      <c r="H18" s="71"/>
      <c r="I18" s="71"/>
      <c r="J18" s="71"/>
      <c r="K18" s="71"/>
      <c r="L18" s="71"/>
    </row>
  </sheetData>
  <mergeCells count="10">
    <mergeCell ref="A1:L1"/>
    <mergeCell ref="A2:L2"/>
    <mergeCell ref="A3:L3"/>
    <mergeCell ref="H4:K4"/>
    <mergeCell ref="C4:D4"/>
    <mergeCell ref="A4:A5"/>
    <mergeCell ref="B4:B5"/>
    <mergeCell ref="L4:L5"/>
    <mergeCell ref="E4:F4"/>
    <mergeCell ref="G4:G5"/>
  </mergeCells>
  <phoneticPr fontId="18" type="noConversion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6" sqref="A16:B17"/>
    </sheetView>
  </sheetViews>
  <sheetFormatPr defaultRowHeight="15" x14ac:dyDescent="0.25"/>
  <cols>
    <col min="2" max="2" width="17" customWidth="1"/>
    <col min="3" max="3" width="11.140625" customWidth="1"/>
    <col min="4" max="4" width="7.42578125" customWidth="1"/>
    <col min="5" max="5" width="10.28515625" customWidth="1"/>
    <col min="6" max="6" width="8" customWidth="1"/>
    <col min="7" max="7" width="9.7109375" customWidth="1"/>
    <col min="10" max="10" width="15.28515625" customWidth="1"/>
    <col min="11" max="11" width="20.28515625" customWidth="1"/>
  </cols>
  <sheetData>
    <row r="1" spans="1:11" ht="15.75" x14ac:dyDescent="0.25">
      <c r="A1" s="110" t="s">
        <v>125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4"/>
      <c r="B2" s="114"/>
      <c r="C2" s="114"/>
      <c r="D2" s="114"/>
      <c r="E2" s="114"/>
      <c r="F2" s="114"/>
    </row>
    <row r="3" spans="1:11" ht="31.9" customHeight="1" x14ac:dyDescent="0.25">
      <c r="A3" s="112" t="s">
        <v>236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ht="60" customHeight="1" x14ac:dyDescent="0.25">
      <c r="A5" s="134" t="s">
        <v>197</v>
      </c>
      <c r="B5" s="137" t="s">
        <v>113</v>
      </c>
      <c r="C5" s="140" t="s">
        <v>198</v>
      </c>
      <c r="D5" s="121" t="s">
        <v>204</v>
      </c>
      <c r="E5" s="122"/>
      <c r="F5" s="127" t="s">
        <v>199</v>
      </c>
      <c r="G5" s="128"/>
      <c r="H5" s="127" t="s">
        <v>200</v>
      </c>
      <c r="I5" s="128"/>
      <c r="J5" s="133" t="s">
        <v>205</v>
      </c>
      <c r="K5" s="133" t="s">
        <v>206</v>
      </c>
    </row>
    <row r="6" spans="1:11" x14ac:dyDescent="0.25">
      <c r="A6" s="135"/>
      <c r="B6" s="138"/>
      <c r="C6" s="141"/>
      <c r="D6" s="123"/>
      <c r="E6" s="124"/>
      <c r="F6" s="129"/>
      <c r="G6" s="130"/>
      <c r="H6" s="129"/>
      <c r="I6" s="130"/>
      <c r="J6" s="133"/>
      <c r="K6" s="133"/>
    </row>
    <row r="7" spans="1:11" ht="26.25" customHeight="1" x14ac:dyDescent="0.25">
      <c r="A7" s="135"/>
      <c r="B7" s="138" t="s">
        <v>113</v>
      </c>
      <c r="C7" s="142"/>
      <c r="D7" s="125"/>
      <c r="E7" s="126"/>
      <c r="F7" s="131"/>
      <c r="G7" s="132"/>
      <c r="H7" s="131"/>
      <c r="I7" s="132"/>
      <c r="J7" s="133"/>
      <c r="K7" s="133"/>
    </row>
    <row r="8" spans="1:11" ht="38.25" x14ac:dyDescent="0.25">
      <c r="A8" s="136"/>
      <c r="B8" s="139"/>
      <c r="C8" s="22" t="s">
        <v>201</v>
      </c>
      <c r="D8" s="22" t="s">
        <v>202</v>
      </c>
      <c r="E8" s="22" t="s">
        <v>207</v>
      </c>
      <c r="F8" s="22" t="s">
        <v>202</v>
      </c>
      <c r="G8" s="22" t="s">
        <v>203</v>
      </c>
      <c r="H8" s="22" t="s">
        <v>202</v>
      </c>
      <c r="I8" s="22" t="s">
        <v>203</v>
      </c>
      <c r="J8" s="33" t="s">
        <v>201</v>
      </c>
      <c r="K8" s="133"/>
    </row>
    <row r="9" spans="1:11" ht="39" x14ac:dyDescent="0.25">
      <c r="A9" s="23">
        <v>1</v>
      </c>
      <c r="B9" s="53" t="s">
        <v>208</v>
      </c>
      <c r="C9" s="24">
        <v>10</v>
      </c>
      <c r="D9" s="24">
        <v>7</v>
      </c>
      <c r="E9" s="62">
        <v>3410</v>
      </c>
      <c r="F9" s="25">
        <v>4</v>
      </c>
      <c r="G9" s="24">
        <v>83</v>
      </c>
      <c r="H9" s="24">
        <v>1</v>
      </c>
      <c r="I9" s="26">
        <v>1</v>
      </c>
      <c r="J9" s="78">
        <v>3</v>
      </c>
      <c r="K9" s="28" t="s">
        <v>227</v>
      </c>
    </row>
    <row r="10" spans="1:11" x14ac:dyDescent="0.25">
      <c r="A10" s="29">
        <v>2</v>
      </c>
      <c r="B10" s="30"/>
      <c r="C10" s="31"/>
      <c r="D10" s="31"/>
      <c r="E10" s="31"/>
      <c r="F10" s="32"/>
      <c r="G10" s="32"/>
      <c r="H10" s="32"/>
      <c r="I10" s="29"/>
      <c r="J10" s="33"/>
      <c r="K10" s="28"/>
    </row>
    <row r="11" spans="1:11" x14ac:dyDescent="0.25">
      <c r="A11" s="29">
        <v>3</v>
      </c>
      <c r="B11" s="30"/>
      <c r="C11" s="31"/>
      <c r="D11" s="31"/>
      <c r="E11" s="31"/>
      <c r="F11" s="32"/>
      <c r="G11" s="32"/>
      <c r="H11" s="32"/>
      <c r="I11" s="29"/>
      <c r="J11" s="33"/>
      <c r="K11" s="28"/>
    </row>
    <row r="12" spans="1:11" x14ac:dyDescent="0.25">
      <c r="A12" s="29">
        <v>4</v>
      </c>
      <c r="B12" s="30"/>
      <c r="C12" s="31"/>
      <c r="D12" s="31"/>
      <c r="E12" s="31"/>
      <c r="F12" s="32"/>
      <c r="G12" s="32"/>
      <c r="H12" s="32"/>
      <c r="I12" s="29"/>
      <c r="J12" s="27"/>
      <c r="K12" s="28"/>
    </row>
    <row r="13" spans="1:11" x14ac:dyDescent="0.25">
      <c r="A13" s="33">
        <v>5</v>
      </c>
      <c r="B13" s="30"/>
      <c r="C13" s="31"/>
      <c r="D13" s="31"/>
      <c r="E13" s="31"/>
      <c r="F13" s="32"/>
      <c r="G13" s="31"/>
      <c r="H13" s="31"/>
      <c r="I13" s="33"/>
      <c r="J13" s="27"/>
      <c r="K13" s="28"/>
    </row>
    <row r="14" spans="1:11" x14ac:dyDescent="0.25">
      <c r="A14" s="33">
        <v>6</v>
      </c>
      <c r="B14" s="30"/>
      <c r="C14" s="31"/>
      <c r="D14" s="31"/>
      <c r="E14" s="31"/>
      <c r="F14" s="32"/>
      <c r="G14" s="31"/>
      <c r="H14" s="31"/>
      <c r="I14" s="33"/>
      <c r="J14" s="34"/>
      <c r="K14" s="28"/>
    </row>
    <row r="16" spans="1:11" x14ac:dyDescent="0.25">
      <c r="A16" s="86" t="s">
        <v>232</v>
      </c>
      <c r="B16" s="86"/>
    </row>
    <row r="17" spans="1:2" x14ac:dyDescent="0.25">
      <c r="A17" s="86" t="s">
        <v>237</v>
      </c>
      <c r="B17" s="86"/>
    </row>
  </sheetData>
  <mergeCells count="11">
    <mergeCell ref="D5:E7"/>
    <mergeCell ref="F5:G7"/>
    <mergeCell ref="A1:K1"/>
    <mergeCell ref="A3:K3"/>
    <mergeCell ref="H5:I7"/>
    <mergeCell ref="J5:J7"/>
    <mergeCell ref="K5:K8"/>
    <mergeCell ref="A2:F2"/>
    <mergeCell ref="A5:A8"/>
    <mergeCell ref="B5:B8"/>
    <mergeCell ref="C5:C7"/>
  </mergeCells>
  <phoneticPr fontId="18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3" sqref="A13"/>
    </sheetView>
  </sheetViews>
  <sheetFormatPr defaultRowHeight="15" x14ac:dyDescent="0.25"/>
  <cols>
    <col min="1" max="1" width="6.4257812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5.42578125" customWidth="1"/>
  </cols>
  <sheetData>
    <row r="1" spans="1:10" ht="15.75" x14ac:dyDescent="0.25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x14ac:dyDescent="0.25">
      <c r="A2" s="114" t="s">
        <v>35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34.9" customHeight="1" x14ac:dyDescent="0.25">
      <c r="A3" s="112" t="s">
        <v>238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57.6" customHeight="1" x14ac:dyDescent="0.25">
      <c r="A4" s="146" t="s">
        <v>112</v>
      </c>
      <c r="B4" s="143" t="s">
        <v>113</v>
      </c>
      <c r="C4" s="143" t="s">
        <v>190</v>
      </c>
      <c r="D4" s="143" t="s">
        <v>127</v>
      </c>
      <c r="E4" s="143" t="s">
        <v>126</v>
      </c>
      <c r="F4" s="145" t="s">
        <v>128</v>
      </c>
      <c r="G4" s="145"/>
      <c r="H4" s="143" t="s">
        <v>191</v>
      </c>
      <c r="I4" s="143" t="s">
        <v>192</v>
      </c>
      <c r="J4" s="143" t="s">
        <v>129</v>
      </c>
    </row>
    <row r="5" spans="1:10" ht="26.25" thickBot="1" x14ac:dyDescent="0.3">
      <c r="A5" s="147"/>
      <c r="B5" s="144"/>
      <c r="C5" s="144"/>
      <c r="D5" s="144"/>
      <c r="E5" s="144"/>
      <c r="F5" s="21" t="s">
        <v>18</v>
      </c>
      <c r="G5" s="21" t="s">
        <v>193</v>
      </c>
      <c r="H5" s="144"/>
      <c r="I5" s="144"/>
      <c r="J5" s="144"/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130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8.75" x14ac:dyDescent="0.3">
      <c r="A12" s="113" t="s">
        <v>226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x14ac:dyDescent="0.25">
      <c r="A13" s="83" t="s">
        <v>232</v>
      </c>
      <c r="B13" s="84"/>
    </row>
    <row r="14" spans="1:10" x14ac:dyDescent="0.25">
      <c r="A14" s="83" t="s">
        <v>218</v>
      </c>
      <c r="B14" s="84"/>
    </row>
  </sheetData>
  <mergeCells count="13">
    <mergeCell ref="A12:J12"/>
    <mergeCell ref="J4:J5"/>
    <mergeCell ref="A1:J1"/>
    <mergeCell ref="A2:J2"/>
    <mergeCell ref="A3:J3"/>
    <mergeCell ref="F4:G4"/>
    <mergeCell ref="B4:B5"/>
    <mergeCell ref="A4:A5"/>
    <mergeCell ref="C4:C5"/>
    <mergeCell ref="D4:D5"/>
    <mergeCell ref="E4:E5"/>
    <mergeCell ref="H4:H5"/>
    <mergeCell ref="I4:I5"/>
  </mergeCells>
  <phoneticPr fontId="18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V9" sqref="V9"/>
    </sheetView>
  </sheetViews>
  <sheetFormatPr defaultRowHeight="15" x14ac:dyDescent="0.25"/>
  <cols>
    <col min="1" max="1" width="19.7109375" customWidth="1"/>
    <col min="2" max="2" width="5.28515625" customWidth="1"/>
    <col min="3" max="3" width="5.140625" customWidth="1"/>
    <col min="4" max="4" width="4.5703125" customWidth="1"/>
    <col min="5" max="5" width="5.140625" customWidth="1"/>
    <col min="6" max="6" width="6" customWidth="1"/>
    <col min="7" max="7" width="5.5703125" customWidth="1"/>
    <col min="8" max="8" width="5.85546875" customWidth="1"/>
    <col min="9" max="10" width="5.7109375" customWidth="1"/>
    <col min="11" max="11" width="5.85546875" customWidth="1"/>
    <col min="12" max="14" width="5.5703125" customWidth="1"/>
    <col min="15" max="15" width="5.28515625" customWidth="1"/>
    <col min="16" max="16" width="4.7109375" customWidth="1"/>
    <col min="17" max="18" width="5.7109375" customWidth="1"/>
    <col min="19" max="19" width="5.140625" customWidth="1"/>
  </cols>
  <sheetData>
    <row r="1" spans="1:19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48" t="s">
        <v>157</v>
      </c>
      <c r="S1" s="148"/>
    </row>
    <row r="2" spans="1:19" ht="49.9" customHeight="1" x14ac:dyDescent="0.25">
      <c r="A2" s="149" t="s">
        <v>239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4.45" customHeight="1" x14ac:dyDescent="0.25">
      <c r="A3" s="150" t="s">
        <v>132</v>
      </c>
      <c r="B3" s="153" t="s">
        <v>27</v>
      </c>
      <c r="C3" s="154"/>
      <c r="D3" s="155"/>
      <c r="E3" s="156" t="s">
        <v>133</v>
      </c>
      <c r="F3" s="157"/>
      <c r="G3" s="157"/>
      <c r="H3" s="157"/>
      <c r="I3" s="157"/>
      <c r="J3" s="157"/>
      <c r="K3" s="157"/>
      <c r="L3" s="157"/>
      <c r="M3" s="158"/>
      <c r="N3" s="156" t="s">
        <v>134</v>
      </c>
      <c r="O3" s="157"/>
      <c r="P3" s="158"/>
      <c r="Q3" s="156" t="s">
        <v>135</v>
      </c>
      <c r="R3" s="157"/>
      <c r="S3" s="158"/>
    </row>
    <row r="4" spans="1:19" x14ac:dyDescent="0.25">
      <c r="A4" s="151"/>
      <c r="B4" s="166" t="s">
        <v>136</v>
      </c>
      <c r="C4" s="166"/>
      <c r="D4" s="166"/>
      <c r="E4" s="159"/>
      <c r="F4" s="107"/>
      <c r="G4" s="107"/>
      <c r="H4" s="107"/>
      <c r="I4" s="107"/>
      <c r="J4" s="107"/>
      <c r="K4" s="107"/>
      <c r="L4" s="107"/>
      <c r="M4" s="160"/>
      <c r="N4" s="159"/>
      <c r="O4" s="107"/>
      <c r="P4" s="160"/>
      <c r="Q4" s="159"/>
      <c r="R4" s="107"/>
      <c r="S4" s="160"/>
    </row>
    <row r="5" spans="1:19" x14ac:dyDescent="0.25">
      <c r="A5" s="151"/>
      <c r="B5" s="168" t="s">
        <v>27</v>
      </c>
      <c r="C5" s="167" t="s">
        <v>137</v>
      </c>
      <c r="D5" s="167"/>
      <c r="E5" s="167" t="s">
        <v>138</v>
      </c>
      <c r="F5" s="167"/>
      <c r="G5" s="167"/>
      <c r="H5" s="167" t="s">
        <v>139</v>
      </c>
      <c r="I5" s="167"/>
      <c r="J5" s="167"/>
      <c r="K5" s="167" t="s">
        <v>140</v>
      </c>
      <c r="L5" s="167"/>
      <c r="M5" s="167"/>
      <c r="N5" s="161"/>
      <c r="O5" s="162"/>
      <c r="P5" s="163"/>
      <c r="Q5" s="161"/>
      <c r="R5" s="162"/>
      <c r="S5" s="163"/>
    </row>
    <row r="6" spans="1:19" x14ac:dyDescent="0.25">
      <c r="A6" s="151"/>
      <c r="B6" s="169"/>
      <c r="C6" s="164" t="s">
        <v>141</v>
      </c>
      <c r="D6" s="164" t="s">
        <v>142</v>
      </c>
      <c r="E6" s="165" t="s">
        <v>27</v>
      </c>
      <c r="F6" s="164" t="s">
        <v>141</v>
      </c>
      <c r="G6" s="164" t="s">
        <v>142</v>
      </c>
      <c r="H6" s="165" t="s">
        <v>27</v>
      </c>
      <c r="I6" s="164" t="s">
        <v>141</v>
      </c>
      <c r="J6" s="164" t="s">
        <v>142</v>
      </c>
      <c r="K6" s="165" t="s">
        <v>27</v>
      </c>
      <c r="L6" s="164" t="s">
        <v>141</v>
      </c>
      <c r="M6" s="164" t="s">
        <v>142</v>
      </c>
      <c r="N6" s="165" t="s">
        <v>27</v>
      </c>
      <c r="O6" s="164" t="s">
        <v>141</v>
      </c>
      <c r="P6" s="164" t="s">
        <v>142</v>
      </c>
      <c r="Q6" s="165" t="s">
        <v>27</v>
      </c>
      <c r="R6" s="164" t="s">
        <v>141</v>
      </c>
      <c r="S6" s="164" t="s">
        <v>142</v>
      </c>
    </row>
    <row r="7" spans="1:19" x14ac:dyDescent="0.25">
      <c r="A7" s="152"/>
      <c r="B7" s="170"/>
      <c r="C7" s="164"/>
      <c r="D7" s="164"/>
      <c r="E7" s="165"/>
      <c r="F7" s="164"/>
      <c r="G7" s="164"/>
      <c r="H7" s="165"/>
      <c r="I7" s="164"/>
      <c r="J7" s="164"/>
      <c r="K7" s="165"/>
      <c r="L7" s="164"/>
      <c r="M7" s="164"/>
      <c r="N7" s="165"/>
      <c r="O7" s="164"/>
      <c r="P7" s="164"/>
      <c r="Q7" s="165"/>
      <c r="R7" s="164"/>
      <c r="S7" s="164"/>
    </row>
    <row r="8" spans="1:19" x14ac:dyDescent="0.25">
      <c r="A8" s="11">
        <v>1</v>
      </c>
      <c r="B8" s="11">
        <v>2</v>
      </c>
      <c r="C8" s="11">
        <v>3</v>
      </c>
      <c r="D8" s="11">
        <v>4</v>
      </c>
      <c r="E8" s="11">
        <v>11</v>
      </c>
      <c r="F8" s="11">
        <v>12</v>
      </c>
      <c r="G8" s="11">
        <v>13</v>
      </c>
      <c r="H8" s="11">
        <v>14</v>
      </c>
      <c r="I8" s="11">
        <v>15</v>
      </c>
      <c r="J8" s="11">
        <v>16</v>
      </c>
      <c r="K8" s="11">
        <v>17</v>
      </c>
      <c r="L8" s="11">
        <v>18</v>
      </c>
      <c r="M8" s="11">
        <v>19</v>
      </c>
      <c r="N8" s="11">
        <v>20</v>
      </c>
      <c r="O8" s="11">
        <v>21</v>
      </c>
      <c r="P8" s="11">
        <v>22</v>
      </c>
      <c r="Q8" s="11">
        <v>23</v>
      </c>
      <c r="R8" s="11">
        <v>24</v>
      </c>
      <c r="S8" s="11">
        <v>25</v>
      </c>
    </row>
    <row r="9" spans="1:19" ht="15.75" x14ac:dyDescent="0.25">
      <c r="A9" s="17" t="s">
        <v>143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.75" x14ac:dyDescent="0.25">
      <c r="A10" s="18" t="s">
        <v>144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27" x14ac:dyDescent="0.25">
      <c r="A11" s="19" t="s">
        <v>145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 x14ac:dyDescent="0.25">
      <c r="A12" s="18" t="s">
        <v>146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 x14ac:dyDescent="0.25">
      <c r="A13" s="18" t="s">
        <v>147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 x14ac:dyDescent="0.25">
      <c r="A14" s="18" t="s">
        <v>148</v>
      </c>
      <c r="B14" s="12">
        <v>1</v>
      </c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16</v>
      </c>
      <c r="O14" s="13">
        <v>16</v>
      </c>
      <c r="P14" s="13"/>
      <c r="Q14" s="13">
        <v>34.799999999999997</v>
      </c>
      <c r="R14" s="13">
        <v>34.799999999999997</v>
      </c>
      <c r="S14" s="13"/>
    </row>
    <row r="15" spans="1:19" ht="15.75" x14ac:dyDescent="0.25">
      <c r="A15" s="18" t="s">
        <v>149</v>
      </c>
      <c r="B15" s="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 x14ac:dyDescent="0.25">
      <c r="A16" s="18" t="s">
        <v>150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27" x14ac:dyDescent="0.25">
      <c r="A17" s="19" t="s">
        <v>151</v>
      </c>
      <c r="B17" s="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.75" x14ac:dyDescent="0.25">
      <c r="A18" s="18" t="s">
        <v>152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.75" x14ac:dyDescent="0.25">
      <c r="A19" s="18" t="s">
        <v>153</v>
      </c>
      <c r="B19" s="12">
        <v>1</v>
      </c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70</v>
      </c>
      <c r="O19" s="13">
        <v>70</v>
      </c>
      <c r="P19" s="13"/>
      <c r="Q19" s="13">
        <v>135</v>
      </c>
      <c r="R19" s="13">
        <v>135</v>
      </c>
      <c r="S19" s="13"/>
    </row>
    <row r="20" spans="1:19" ht="15.75" x14ac:dyDescent="0.25">
      <c r="A20" s="18" t="s">
        <v>154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40.5" x14ac:dyDescent="0.25">
      <c r="A21" s="19" t="s">
        <v>155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.75" x14ac:dyDescent="0.25">
      <c r="A22" s="18" t="s">
        <v>146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.75" x14ac:dyDescent="0.25">
      <c r="A23" s="18" t="s">
        <v>147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.75" x14ac:dyDescent="0.25">
      <c r="A24" s="18" t="s">
        <v>148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.75" x14ac:dyDescent="0.25">
      <c r="A25" s="18" t="s">
        <v>149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x14ac:dyDescent="0.25">
      <c r="A26" s="14" t="s">
        <v>156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9" x14ac:dyDescent="0.25">
      <c r="A27" s="15"/>
    </row>
    <row r="28" spans="1:19" x14ac:dyDescent="0.25">
      <c r="A28" s="83" t="s">
        <v>232</v>
      </c>
    </row>
    <row r="29" spans="1:19" x14ac:dyDescent="0.25">
      <c r="A29" s="85" t="s">
        <v>219</v>
      </c>
    </row>
  </sheetData>
  <mergeCells count="30">
    <mergeCell ref="E6:E7"/>
    <mergeCell ref="F6:F7"/>
    <mergeCell ref="H5:J5"/>
    <mergeCell ref="K5:M5"/>
    <mergeCell ref="Q3:S5"/>
    <mergeCell ref="S6:S7"/>
    <mergeCell ref="J6:J7"/>
    <mergeCell ref="K6:K7"/>
    <mergeCell ref="L6:L7"/>
    <mergeCell ref="M6:M7"/>
    <mergeCell ref="O6:O7"/>
    <mergeCell ref="Q6:Q7"/>
    <mergeCell ref="R6:R7"/>
    <mergeCell ref="P6:P7"/>
    <mergeCell ref="R1:S1"/>
    <mergeCell ref="A2:S2"/>
    <mergeCell ref="A3:A7"/>
    <mergeCell ref="B3:D3"/>
    <mergeCell ref="E3:M4"/>
    <mergeCell ref="N3:P5"/>
    <mergeCell ref="G6:G7"/>
    <mergeCell ref="H6:H7"/>
    <mergeCell ref="B4:D4"/>
    <mergeCell ref="C6:C7"/>
    <mergeCell ref="C5:D5"/>
    <mergeCell ref="E5:G5"/>
    <mergeCell ref="B5:B7"/>
    <mergeCell ref="N6:N7"/>
    <mergeCell ref="D6:D7"/>
    <mergeCell ref="I6:I7"/>
  </mergeCells>
  <phoneticPr fontId="18" type="noConversion"/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Мария</cp:lastModifiedBy>
  <cp:lastPrinted>2019-01-15T12:59:20Z</cp:lastPrinted>
  <dcterms:created xsi:type="dcterms:W3CDTF">2014-01-09T11:23:39Z</dcterms:created>
  <dcterms:modified xsi:type="dcterms:W3CDTF">2019-02-26T07:18:04Z</dcterms:modified>
</cp:coreProperties>
</file>